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mearc\OneDrive\Desktop\"/>
    </mc:Choice>
  </mc:AlternateContent>
  <xr:revisionPtr revIDLastSave="0" documentId="13_ncr:1_{08F276E1-8D53-45D2-9EA9-486ED3A25D32}" xr6:coauthVersionLast="47" xr6:coauthVersionMax="47" xr10:uidLastSave="{00000000-0000-0000-0000-000000000000}"/>
  <bookViews>
    <workbookView xWindow="113" yWindow="113" windowWidth="21510" windowHeight="14969" xr2:uid="{00000000-000D-0000-FFFF-FFFF00000000}"/>
  </bookViews>
  <sheets>
    <sheet name="TABELLA RIASSUNTIVA" sheetId="15" r:id="rId1"/>
    <sheet name="FOGLIO A1" sheetId="9" r:id="rId2"/>
    <sheet name="FOGLIO B1" sheetId="10" r:id="rId3"/>
    <sheet name="FOGLIO A2" sheetId="11" r:id="rId4"/>
    <sheet name="FOGLIO B2" sheetId="13" r:id="rId5"/>
    <sheet name="FOGLIO A3" sheetId="12" r:id="rId6"/>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6" i="12" l="1"/>
  <c r="D15" i="12"/>
  <c r="A17" i="12" s="1"/>
  <c r="A20" i="12" s="1"/>
  <c r="A10" i="13"/>
  <c r="H79" i="11"/>
  <c r="I115" i="11"/>
  <c r="E69" i="11"/>
  <c r="J28" i="11"/>
  <c r="J136" i="11"/>
  <c r="F149" i="11" s="1"/>
  <c r="I149" i="11" s="1"/>
  <c r="H99" i="11"/>
  <c r="F68" i="11" l="1"/>
  <c r="I68" i="11" s="1"/>
  <c r="J44" i="11"/>
  <c r="I13" i="10"/>
  <c r="I9" i="10"/>
  <c r="F40" i="10"/>
  <c r="I40" i="10" s="1"/>
  <c r="J22" i="10"/>
  <c r="J20" i="10"/>
  <c r="J18" i="10"/>
  <c r="R32" i="10"/>
  <c r="R16" i="10"/>
  <c r="R7" i="10"/>
  <c r="AB17" i="9"/>
  <c r="AA6" i="9"/>
  <c r="R25" i="9"/>
  <c r="R16" i="9"/>
  <c r="R8" i="9"/>
  <c r="AB44" i="9" l="1"/>
  <c r="C35" i="11"/>
  <c r="E35" i="11" s="1"/>
  <c r="H35" i="11" s="1"/>
  <c r="E74" i="11"/>
  <c r="C17" i="11"/>
  <c r="E17" i="11" s="1"/>
  <c r="H17" i="11" s="1"/>
  <c r="F64" i="11"/>
  <c r="I64" i="11" s="1"/>
  <c r="F65" i="11"/>
  <c r="I65" i="11" s="1"/>
  <c r="F67" i="11"/>
  <c r="I67" i="11" s="1"/>
  <c r="F66" i="11"/>
  <c r="I66" i="11" s="1"/>
  <c r="A43" i="10"/>
  <c r="X34" i="9"/>
  <c r="Y38" i="9"/>
  <c r="AB48" i="9"/>
  <c r="Y40" i="9"/>
  <c r="AB45" i="9"/>
  <c r="AB50" i="9"/>
  <c r="Y34" i="9"/>
  <c r="Z40" i="9"/>
  <c r="AC45" i="9"/>
  <c r="AC50" i="9"/>
  <c r="AC48" i="9"/>
  <c r="Z38" i="9"/>
  <c r="X45" i="9"/>
  <c r="Y45" i="9"/>
  <c r="AC38" i="9"/>
  <c r="Z50" i="9"/>
  <c r="X40" i="9"/>
  <c r="AA45" i="9"/>
  <c r="AA50" i="9"/>
  <c r="Z34" i="9"/>
  <c r="X42" i="9"/>
  <c r="X46" i="9"/>
  <c r="X48" i="9"/>
  <c r="X50" i="9"/>
  <c r="AB38" i="9"/>
  <c r="Y50" i="9"/>
  <c r="Z45" i="9"/>
  <c r="AC34" i="9"/>
  <c r="Y42" i="9"/>
  <c r="X36" i="9"/>
  <c r="Y36" i="9"/>
  <c r="AA42" i="9"/>
  <c r="Z36" i="9"/>
  <c r="AB42" i="9"/>
  <c r="AB34" i="9"/>
  <c r="X44" i="9"/>
  <c r="AC36" i="9"/>
  <c r="Z48" i="9"/>
  <c r="Y46" i="9"/>
  <c r="Z42" i="9"/>
  <c r="Z46" i="9"/>
  <c r="AB46" i="9"/>
  <c r="AC46" i="9"/>
  <c r="AC42" i="9"/>
  <c r="AB36" i="9"/>
  <c r="Y48" i="9"/>
  <c r="J10" i="9" s="1"/>
  <c r="A22" i="9" s="1"/>
  <c r="Y44" i="9"/>
  <c r="X38" i="9"/>
  <c r="Z44" i="9"/>
  <c r="J69" i="11" l="1"/>
  <c r="A10" i="11" l="1"/>
  <c r="A140" i="11" s="1"/>
  <c r="C103" i="11"/>
</calcChain>
</file>

<file path=xl/sharedStrings.xml><?xml version="1.0" encoding="utf-8"?>
<sst xmlns="http://schemas.openxmlformats.org/spreadsheetml/2006/main" count="683" uniqueCount="513">
  <si>
    <t>ONERI DI URBANIZZAZIONE</t>
  </si>
  <si>
    <t>A</t>
  </si>
  <si>
    <t>B</t>
  </si>
  <si>
    <t>E</t>
  </si>
  <si>
    <t>F</t>
  </si>
  <si>
    <t>C</t>
  </si>
  <si>
    <t>D</t>
  </si>
  <si>
    <t>Edilizia turistica residenziale</t>
  </si>
  <si>
    <t>Attrezzature di tempo libero</t>
  </si>
  <si>
    <t>Interventi di ristrutturazione con incremento di superficie</t>
  </si>
  <si>
    <t>Superficie utile abitabile</t>
  </si>
  <si>
    <t>%</t>
  </si>
  <si>
    <t>Superficie ragguagliata</t>
  </si>
  <si>
    <t>Superficie complessiva</t>
  </si>
  <si>
    <t>Superficie totale non residenziale</t>
  </si>
  <si>
    <t>Classe demografica</t>
  </si>
  <si>
    <t>Coefficiente di adeguamento ISTAT da marzo 2002 a luglio 2020</t>
  </si>
  <si>
    <t>da 5.001 a 20.000 abitanti</t>
  </si>
  <si>
    <t>Coefficiente correttivo dei parametri in relazione all'andamento demografico dal 31/03/2002 al 30/08/2020</t>
  </si>
  <si>
    <t>Andamento demografico</t>
  </si>
  <si>
    <t>Coefficiente risultante</t>
  </si>
  <si>
    <t>2° classe da 5.001 a 20.000 abitanti</t>
  </si>
  <si>
    <t>Incremento 0-5%</t>
  </si>
  <si>
    <t>Coefficiente correttivo dei parametri in relazione alle caratteristiche geografiche del territorio</t>
  </si>
  <si>
    <t>3° classe da 10.000 a 20.000 abitanti</t>
  </si>
  <si>
    <t>Caratteristiche geografiche</t>
  </si>
  <si>
    <t>Comuni di collina o parzialmente montani non costieri</t>
  </si>
  <si>
    <t>TABELLA C - 3° COEFFICIENTE "K3"</t>
  </si>
  <si>
    <t>TABELLA B - 2° COEFFICIENTE "K2"</t>
  </si>
  <si>
    <t>TABELLA A - 1° COEFFICIENTE "K1"</t>
  </si>
  <si>
    <t>Coefficiente relativo alle destinazioni di zona applicabili ai comuni fino a 50.000 abitanti (Riduzione 0,05) ed ulteriormente ridotto del 10% ai sensi dell'art. 1, comma 2 delle norme applicate nelle tabelle parametriche)</t>
  </si>
  <si>
    <t>INTERVENTI</t>
  </si>
  <si>
    <t>Zone omogenee (D.M. 2 aprile 1968, n. 1444)</t>
  </si>
  <si>
    <t>-----</t>
  </si>
  <si>
    <t>Interventi di ristrutturazione non convenzionata al di fuori delle ipotesi previste dall'art. 9 della Legge n. 10/77, lettera b)</t>
  </si>
  <si>
    <t>TABELLA D - 4° COEFFICIENTE "K4"</t>
  </si>
  <si>
    <t>Limiti e rapporti minimi fissati in applicazione dell'art. 4 della Legge n. 10/77 e ss.mm. e ii.</t>
  </si>
  <si>
    <t>Riduzione del coefficiente 10% (art. 1, comma 2)</t>
  </si>
  <si>
    <t>10.000 a 20.000 abitanti</t>
  </si>
  <si>
    <t>TABELLA E - 5° COEFFICIENTE "K5"</t>
  </si>
  <si>
    <r>
      <t xml:space="preserve">Coefficiente correttivo dei parametri in relazione alle caratteristiche geofisiche del territorio
</t>
    </r>
    <r>
      <rPr>
        <b/>
        <sz val="7"/>
        <rFont val="Arial Nova"/>
        <family val="2"/>
      </rPr>
      <t>Tabella aggiornata alla determinazione di cui alla Delibera di Giunta Regionale della Campania n. 5447 del 7/11/2002 e alla Delibera di Giunta Regionale della Campania n. 248 del 24/01/2003</t>
    </r>
  </si>
  <si>
    <t>Gradi di sismicità</t>
  </si>
  <si>
    <t>C.S. = 2</t>
  </si>
  <si>
    <t>TUTTE LE CLASSI</t>
  </si>
  <si>
    <t>ONERI DI URBANIZZAZIONE, IN €/mc, ADEGUATI IN BASE ALLE TABELLE APPROVATE CON DELIBERA DEL CONSIGLIO REGIONALE N. 208/5 DEL 26/03/1985 ed aggiornati a agosto 2020</t>
  </si>
  <si>
    <t>Costo unitario di urbanizzazione adeguato a luglio 2020 (€/mc)</t>
  </si>
  <si>
    <t>Costo unitario di urbanizzazione adeguati al marzo 2002 (Delibera del Commissario Prefettizio n. 59/2002) (€/mc)</t>
  </si>
  <si>
    <t>Adeguamento costo unitario di urbanizzazione</t>
  </si>
  <si>
    <t>6° COEFFICIENTE "K6" di riduzione ai sensi dell'art. 1, comma 3 delle norme di applicazione delle tabelle parametriche, stabilito dal Consiglio Comunale</t>
  </si>
  <si>
    <t>INTERVENTI E ZONE</t>
  </si>
  <si>
    <t>ALIQUOTA</t>
  </si>
  <si>
    <t>Edilizia "terziaria" direzionale o commerciale</t>
  </si>
  <si>
    <t>Nuova edilizia convenzionata o sovvenzionata</t>
  </si>
  <si>
    <t>Interventi di ristrutturazione con variazione d'uso</t>
  </si>
  <si>
    <t>Nuove costruzioni residenziali If &lt; 1,50 mc/mq</t>
  </si>
  <si>
    <t>Nuove costruzioni residenziali If da 1,50 a 3,00 mc/mq</t>
  </si>
  <si>
    <t>Nuove costruzioni residenziali If &gt; 3,00 mc/mq</t>
  </si>
  <si>
    <t>Nuove costruzioni residenziali If &lt; 1,50 mc/mq - ZONA A</t>
  </si>
  <si>
    <t>Nuove costruzioni residenziali If &lt; 1,50 mc/mq - ZONA B</t>
  </si>
  <si>
    <t>Nuove costruzioni residenziali If &lt; 1,50 mc/mq - ZONA C</t>
  </si>
  <si>
    <t>Nuove costruzioni residenziali If &lt; 1,50 mc/mq - ZONA E</t>
  </si>
  <si>
    <t>Nuove costruzioni residenziali If &lt; 1,50 mc/mq - ZONA F</t>
  </si>
  <si>
    <t>Nuove costruzioni residenziali If da 1,50 a 3,00 mc/mq - ZONA A</t>
  </si>
  <si>
    <t>Nuove costruzioni residenziali If da 1,50 a 3,00 mc/mq - ZONA B</t>
  </si>
  <si>
    <t>Nuove costruzioni residenziali If da 1,50 a 3,00 mc/mq - ZONA C</t>
  </si>
  <si>
    <t>Nuove costruzioni residenziali If da 1,50 a 3,00 mc/mq - ZONA E</t>
  </si>
  <si>
    <t>Nuove costruzioni residenziali If da 1,50 a 3,00 mc/mq - ZONA F</t>
  </si>
  <si>
    <t>Nuove costruzioni residenziali If &gt; 3,00 mc/mq - ZONA A</t>
  </si>
  <si>
    <t>Nuove costruzioni residenziali If &gt; 3,00 mc/mq - ZONA B</t>
  </si>
  <si>
    <t>Nuove costruzioni residenziali If &gt; 3,00 mc/mq - ZONA C</t>
  </si>
  <si>
    <t>Nuove costruzioni residenziali If &gt; 3,00 mc/mq - ZONA E</t>
  </si>
  <si>
    <t>Nuove costruzioni residenziali If &gt; 3,00 mc/mq - ZONA F</t>
  </si>
  <si>
    <t>Nuova edilizia convenzionata o sovvenzionata - ZONA A</t>
  </si>
  <si>
    <t>Nuova edilizia convenzionata o sovvenzionata - ZONA B</t>
  </si>
  <si>
    <t>Nuova edilizia convenzionata o sovvenzionata - ZONA C</t>
  </si>
  <si>
    <t>Edilizia "terziaria" direzionale o commerciale - ZONA A</t>
  </si>
  <si>
    <t>Edilizia "terziaria" direzionale o commerciale - ZONA B</t>
  </si>
  <si>
    <t>Edilizia "terziaria" direzionale o commerciale - ZONA C</t>
  </si>
  <si>
    <t>Edilizia "terziaria" direzionale o commerciale - ZONA D</t>
  </si>
  <si>
    <t>Edilizia "terziaria" direzionale o commerciale - ZONA E</t>
  </si>
  <si>
    <t>Edilizia "terziaria" direzionale o commerciale - ZONA F</t>
  </si>
  <si>
    <t>Edilizia turistica residenziale - ZONA A</t>
  </si>
  <si>
    <t>Edilizia turistica residenziale - ZONA B</t>
  </si>
  <si>
    <t>Edilizia turistica residenziale - ZONA C</t>
  </si>
  <si>
    <t>Attrezzature di tempo libero - ZONA A</t>
  </si>
  <si>
    <t>Attrezzature di tempo libero - ZONA B</t>
  </si>
  <si>
    <t>Attrezzature di tempo libero - ZONA C</t>
  </si>
  <si>
    <t>Attrezzature di tempo libero - ZONA D</t>
  </si>
  <si>
    <t>Attrezzature di tempo libero - ZONA E</t>
  </si>
  <si>
    <t>Attrezzature di tempo libero - ZONA F</t>
  </si>
  <si>
    <t>Interventi di ristrutturazione con incremento di superficie - ZONA A</t>
  </si>
  <si>
    <t>Interventi di ristrutturazione con incremento di superficie - ZONA B</t>
  </si>
  <si>
    <t>Interventi di ristrutturazione con incremento di superficie - ZONA C</t>
  </si>
  <si>
    <t>Interventi di ristrutturazione con incremento di superficie - ZONA E</t>
  </si>
  <si>
    <t>Interventi di ristrutturazione con incremento di superficie - ZONA F</t>
  </si>
  <si>
    <t>Interventi di ristrutturazione con variazione d'uso - ZONA A</t>
  </si>
  <si>
    <t>Interventi di ristrutturazione con variazione d'uso - ZONA B</t>
  </si>
  <si>
    <t>Interventi di ristrutturazione con variazione d'uso - ZONA C</t>
  </si>
  <si>
    <t>Interventi di ristrutturazione con variazione d'uso - ZONA E</t>
  </si>
  <si>
    <t>Interventi di ristrutturazione con variazione d'uso - ZONA F</t>
  </si>
  <si>
    <t>Interventi di ristrutturazione non convenzionata al di fuori delle ipotesi previste dall'art. 9 della Legge n. 10/77, lettera b) - ZONA A</t>
  </si>
  <si>
    <t>Interventi di ristrutturazione non convenzionata al di fuori delle ipotesi previste dall'art. 9 della Legge n. 10/77, lettera b) - ZONA B</t>
  </si>
  <si>
    <t>Interventi di ristrutturazione non convenzionata al di fuori delle ipotesi previste dall'art. 9 della Legge n. 10/77, lettera b) - ZONA C</t>
  </si>
  <si>
    <t>Interventi di ristrutturazione non convenzionata al di fuori delle ipotesi previste dall'art. 9 della Legge n. 10/77, lettera b) - ZONA D</t>
  </si>
  <si>
    <t>Interventi di ristrutturazione non convenzionata al di fuori delle ipotesi previste dall'art. 9 della Legge n. 10/77, lettera b) - ZONA E</t>
  </si>
  <si>
    <t>Interventi di ristrutturazione non convenzionata al di fuori delle ipotesi previste dall'art. 9 della Legge n. 10/77, lettera b) - ZONA F</t>
  </si>
  <si>
    <t>N.B. Le tabelle parametriche e gli aggiornamenti ISTAT vengono riportate, per la consultazione e l'utilizzo nel calcolo, nelle pagine seguenti</t>
  </si>
  <si>
    <t>Tipologie d'interventi e zone omogenee nelle quali saranno/sono realizzati</t>
  </si>
  <si>
    <t>Edilizia turistica residenziale - ZONA E</t>
  </si>
  <si>
    <t>Da intendersi quale il volume totale, entro e fuori terra, dello spazio compreso tra le pareti esterne, il pavimento più basso e la copertura, misurato dall'esterno del corpo di fabbrica. Vengono esclusi dal conteggio: a) gli pazi occupati dai sottotetti, sempre che questi, per dimensioni, modalità costruttive e strutturali, nonché per mancanza di aperture, siano inadatti ad ogni utilizzazione, vale a dire "non abitabili"; b) i volumi tecnici, sempre che questi siano strettamente necessari a contenere ed a consentire l'accesso a quelle parti degli impianti tecnici (idrico, termico, elevatorio, televisivo, di parafulmine, di ventilazione, ecc.) che non possono per esigenze tecniche di funzionalità degli impianti stessi, trovare luogo entro il corpo dell'edificio realizzabile nei limiti imposti dalle norme urbanistiche e dal regolamento edilizio.</t>
  </si>
  <si>
    <t>TABELLA F - "ALIQUOTA MONETARIA"</t>
  </si>
  <si>
    <t>VOLUME</t>
  </si>
  <si>
    <t>Con riferimento alla tabella F "Aliquota Monetaria"</t>
  </si>
  <si>
    <t>Oneri di urbanizzazione = AM [€/mc] x Vvpp [mc] = [€]</t>
  </si>
  <si>
    <t>TABELLA DI RAFFRONTO TRA LE ZONE OMOGENEE DI CUI AL D.M. N. 1444/1968 E LE DENOMINAZIONI DEGLI AMBITI TERRITORIALI DEL P.U.C.</t>
  </si>
  <si>
    <t>Aliquota monetaria per la definizione degli oneri di urbanizzazione - AM [€/mc]</t>
  </si>
  <si>
    <t>Volume vuoto per pieno - Vvpp [mc]</t>
  </si>
  <si>
    <t>RIFERIMENTO ZONE OMOGENEE D.I. 1444/1968</t>
  </si>
  <si>
    <t>SISTEMA INSEDIATIVO - AZZONAMENTO</t>
  </si>
  <si>
    <t>ZTO</t>
  </si>
  <si>
    <t>Ps.2-2.1oss ART. NTA</t>
  </si>
  <si>
    <t>DENOMINAZIONE AMBITI - ZTO</t>
  </si>
  <si>
    <t>TERRITORIO URBANO DELLA PERSISTENZA STORICA</t>
  </si>
  <si>
    <t>TERRITORIO DELLA RIGENERAZIONE E RICONVERSIONE URBANA</t>
  </si>
  <si>
    <t>TERRITORIO URBANO MARGINALE</t>
  </si>
  <si>
    <t>TERRITORIO DELLA PRODUZIONE</t>
  </si>
  <si>
    <t>PIANO REGOLATORE ASI</t>
  </si>
  <si>
    <t>AREE NUCLEO (CORES AREA) DELLA RETE ECOLOGICA COMUNALE</t>
  </si>
  <si>
    <t>HABITAT DI SOSTE E PASSAGGIO PER SPECIE FAUNISTICHE (STEPPING)</t>
  </si>
  <si>
    <t>ZONE CUSCINETTO DI PRIMO LIVELLO (BUFFERS ZONE) (R.E.C.)</t>
  </si>
  <si>
    <t>AREE DI RIQUALIFICAZIONE E SALVAGUARDIA AMBIENTALE</t>
  </si>
  <si>
    <t>SISTEMI DEI PARCHI URBANI</t>
  </si>
  <si>
    <t>TERRITORIO AGRICOLO FORESTALE</t>
  </si>
  <si>
    <t>IL PAESAGGIO BOSCHIVO E FORESTALE</t>
  </si>
  <si>
    <t>IL PAESAGGIO AGRICOLO</t>
  </si>
  <si>
    <t>TERRITORIO DEI SERVIZI ED ATTREZZATURE</t>
  </si>
  <si>
    <t>ATTREZZATURE PUBBLICHE E PRIVATE DI USO PUBBLICO</t>
  </si>
  <si>
    <t>artt. NTA 17/18/19/20.D7/22</t>
  </si>
  <si>
    <t>Attrezzature pubbliche di quartiere normate dal D.M. 02.04.1968</t>
  </si>
  <si>
    <t>Attrezzature pubbliche di interesse generale - D.M. 02.04.1968</t>
  </si>
  <si>
    <t>(Standard)</t>
  </si>
  <si>
    <t>Attrezzature di interesse comune non normate dal D.M. 02.04.1968</t>
  </si>
  <si>
    <t>AMBITI URBANI DELLA IDENTITA’ E DEL VALORE STORICO AMBIENTALE</t>
  </si>
  <si>
    <t>AMBITI URBANI DELLA MEMORIA STORICA E SOCIO ECONOMICA</t>
  </si>
  <si>
    <t>AMBITI URBANI DELLA STRUTTURA INSEDIATIVA STORICA</t>
  </si>
  <si>
    <t>CONTESTO PAESAGGISTICO DEL CENTRO STORICO</t>
  </si>
  <si>
    <t>EMERGENZE DELLA IDENTITA’ STORICO ‐ARCHITETTONICO‐CULTURALE</t>
  </si>
  <si>
    <t>SISTEMA DEI MANUFATTI DI TESTIMONIANZA DOCUMENTALE DEI PROCESSI   
PRODUTTIVI CONCIARI</t>
  </si>
  <si>
    <t>A1</t>
  </si>
  <si>
    <t>A2</t>
  </si>
  <si>
    <t>A3</t>
  </si>
  <si>
    <t>A4</t>
  </si>
  <si>
    <t>A.a.i.</t>
  </si>
  <si>
    <t>A.e.</t>
  </si>
  <si>
    <t>44 / 86</t>
  </si>
  <si>
    <t>TERRITORIO URBANO CONSOLIDATO</t>
  </si>
  <si>
    <t>Adeguati in base alle tabelle approvate con Delibera del Consiglio Regionale n. 208/5 del 26/03/1985 ed aggiornati ISTAT al 31/07/2020</t>
  </si>
  <si>
    <t>3° COEFFICIENTE "K3"</t>
  </si>
  <si>
    <t>Coefficiente relativo alle localizzazzioni interne o meno ai nuclei A.S.I.</t>
  </si>
  <si>
    <t>Localizzazioni interne ai nuclei A.S.I.</t>
  </si>
  <si>
    <t>Localizzazioni NON ricadenti in nuclei A.S.I.</t>
  </si>
  <si>
    <t>TABELLA E - 4° COEFFICIENTE "K4"</t>
  </si>
  <si>
    <t>5° COEFFICIENTE "K5" di riduzione ai sensi dell'art. 1, comma 3 delle norme di applicazione delle tabelle parametriche, stabilito dal Consiglio Comunale</t>
  </si>
  <si>
    <t>AMBITI URBANO OMOGENEI</t>
  </si>
  <si>
    <t>AMBITI URBANI RECENTI</t>
  </si>
  <si>
    <t>ADS ‐ AMBITI URBANI DISOMOGENEI DI SATURAZIONE</t>
  </si>
  <si>
    <t>AREP ‐ AMBITI DI RIGENERAZIONE URBANA/RIUSO URBANO DESTINATI AD E.R.P.</t>
  </si>
  <si>
    <t>SISTEMA DELL'EDILIZIA RESIDENZIALE PUBBLICA</t>
  </si>
  <si>
    <t>B1</t>
  </si>
  <si>
    <t>B2</t>
  </si>
  <si>
    <t>C2</t>
  </si>
  <si>
    <t>B Riq.</t>
  </si>
  <si>
    <t>90 bis</t>
  </si>
  <si>
    <t>ATU ‐ AMBITI DI TRASFORMAZIONE URBANA
ATU ricadenti in fascia rispetto cimiteriale (indicazione puntuale) 
ATU ricadenti in aree rispetto salvaguardia pozzi e sorgenti (indic. puntuale)</t>
  </si>
  <si>
    <t>B. ATU</t>
  </si>
  <si>
    <t>93
93.10
93.11</t>
  </si>
  <si>
    <t>93 bis</t>
  </si>
  <si>
    <t>C2 - R.I.F.</t>
  </si>
  <si>
    <t>B. ATU ‐ R.I.F.</t>
  </si>
  <si>
    <t>ATU APE. ‐ AMBITI DI TRASFORMAZIONE URBANA PER LA RIQUALIFICAZIONE DI 
ATTIVITA' PRODUTTIVE</t>
  </si>
  <si>
    <t>ATU R.I.F. ‐ AMBITI DI TRASFORMAZIONE URBANA IN RISCHIO IDROGEOLOGICO</t>
  </si>
  <si>
    <t>ADS R.I.F. ‐ AMBITI DISOMOGENEI DI SATURAZIONE IN RISCHIO  IDROGEOLOGICO</t>
  </si>
  <si>
    <t>93 ter</t>
  </si>
  <si>
    <t>B - D</t>
  </si>
  <si>
    <t>ATS ‐ AMBITI DI TRASFORMAZIONE STRATEGICA</t>
  </si>
  <si>
    <t>B ATS</t>
  </si>
  <si>
    <t>ATS R.I.F. ‐AMBITI DI TRASFORMAZIONE STRATEGICA IN RISCHIO  IDROGEOLOGICO</t>
  </si>
  <si>
    <t>94 bis</t>
  </si>
  <si>
    <t>B. ATS - R.I.F.</t>
  </si>
  <si>
    <t>AMBITI DI RIUSO RIGENERAZIONE URBANA(FERROVIE DELLO STATO)</t>
  </si>
  <si>
    <t>B. ATU ‐ A.P.E.</t>
  </si>
  <si>
    <t>G. R.I.U.</t>
  </si>
  <si>
    <t>G</t>
  </si>
  <si>
    <t>UNITA’ TERRITORIALI ORGANICHE DI INTERVENTO PER L' ATTUAZIONE 
PEREQUATIVA DEL P.U.A. TOPPOLO‐BALSAMI</t>
  </si>
  <si>
    <t>C3</t>
  </si>
  <si>
    <t>TABELLA Iq - 6° COEFFICIENTE "Cj" PER CLASSI DI INDUSTRIE</t>
  </si>
  <si>
    <t>CLASSE</t>
  </si>
  <si>
    <t>COEFFICIENTE "Cj"</t>
  </si>
  <si>
    <t>I</t>
  </si>
  <si>
    <t>II</t>
  </si>
  <si>
    <t>III</t>
  </si>
  <si>
    <t>IV</t>
  </si>
  <si>
    <t>Miniere e cave: 0,85</t>
  </si>
  <si>
    <t>Aziende di utilizzazione del bosco: 0,80</t>
  </si>
  <si>
    <t>TABELLA Ip - COSTI UNITARI Up1, Up2, Up3</t>
  </si>
  <si>
    <t>Up1 = Costo unitario (€/mq.) determinato in funzione della superficie di insediamento industriale o artigianale</t>
  </si>
  <si>
    <t>Up3 = Costo unitario (€/mq.) determinato in funzione della superficie utile coperta dei manufatti industriali (capannoni, silos ed altre apparecchiature fisse, anche se allo scoperto)</t>
  </si>
  <si>
    <t>da 0 a 15 add. (€/mq)</t>
  </si>
  <si>
    <t>da 16 a 50 add. (€/mq)</t>
  </si>
  <si>
    <t>da 51 a 200 add. (€/mq)</t>
  </si>
  <si>
    <t>da 201 a 1.000 add. (€/mq)</t>
  </si>
  <si>
    <t>oltre 1.000 add. (€/mq)</t>
  </si>
  <si>
    <t>Costi unitari Up1, Up2, Up3</t>
  </si>
  <si>
    <t>Up1</t>
  </si>
  <si>
    <t>Up2</t>
  </si>
  <si>
    <t>Up3</t>
  </si>
  <si>
    <t>Applicando, quindi, la formula:
Costo Unitario [€] x K1 x K2 x K3 x K4 x K5 x K6
si ottengono i seguenti:</t>
  </si>
  <si>
    <t>Superfici industriali, artigianali, direzionali e residenziali a servizio di quelle principali - S1, S2, S3 [mq]</t>
  </si>
  <si>
    <t>SUPERFICI</t>
  </si>
  <si>
    <t>DEFINIZIONI DELLE SUPERFICI</t>
  </si>
  <si>
    <t>S1 = intera superficie di insediamento industriale o artigianale, senza detrarre le superfici cui si applicano i costi unitari Up2, Up3, ma escludendo solo le eventuali aree destinate a spazi pubblici, attività collettive, verde pubblico. Parcheggi ai sensi dell’articolo 5, comma 1 del D.I. 1444/68 (aree pubbliche sottratte all’attività industriale);</t>
  </si>
  <si>
    <t>S2 = superficie lorda degli edifici direzionali, di servizio (mense, locali sanitari, sociali e simili), di residenze e servizio, computando la
somma delle superfici lorde di ciascun piano utilizzabile per gli edifici a più piani;</t>
  </si>
  <si>
    <t>S3 = superficie utile coperta da manufatti industriali propriamente detti (capannoni, officine, silos, depositi, ecc.), computando la somma delle superfici utili di ciascun piano utilizzabile per gli edifici a più piani, più le superfici occupate da altre apparecchiature fisse anche se allo scoperto.</t>
  </si>
  <si>
    <t>Costi unitari in funzione del numero di addetti - Up [€/mq]</t>
  </si>
  <si>
    <t>Con riferimento alla tabella Ip "Costi Unitari Up1, Up2, Up3"</t>
  </si>
  <si>
    <t>Up1 da 0 a 15 addetti</t>
  </si>
  <si>
    <t>Up1 da 16 a 50 addetti</t>
  </si>
  <si>
    <t>Up1 da 51 a 200 addetti</t>
  </si>
  <si>
    <t>Up1 da 201 a 1.000 addetti</t>
  </si>
  <si>
    <t>Up1 oltre 1.000 addetti</t>
  </si>
  <si>
    <t>Up2 da 0 a 15 addetti</t>
  </si>
  <si>
    <t>Up2 da 16 a 50 addetti</t>
  </si>
  <si>
    <t>Up2 da 51 a 200 addetti</t>
  </si>
  <si>
    <t>Up2 da 201 a 1.000 addetti</t>
  </si>
  <si>
    <t>Up2 oltre 1.000 addetti</t>
  </si>
  <si>
    <t>Up3 da 0 a 15 addetti</t>
  </si>
  <si>
    <t>Up3 da 16 a 50 addetti</t>
  </si>
  <si>
    <t>Up3 da 51 a 200 addetti</t>
  </si>
  <si>
    <t>Up3 da 201 a 1.000 addetti</t>
  </si>
  <si>
    <t>Up3 oltre 1.000 addetti</t>
  </si>
  <si>
    <t>COSTI UNITARI</t>
  </si>
  <si>
    <t>Costi unitari Up1 al mq delle superfici degli insediamenti valutati per numero di addetti</t>
  </si>
  <si>
    <t>Costi unitari Up2 al mq delle superfici lorde degli edifici direzionali, delle residenze di servizio, ecc.</t>
  </si>
  <si>
    <t>Up2 = Costo unitario (€/mq.) di urbanizzazione per superficie lorda degli edifici direzionali, delle residenze di servizio, ecc.</t>
  </si>
  <si>
    <t>Costi unitari Up3 al mq delle superfici  utili coperte dei manufatti industriali</t>
  </si>
  <si>
    <t>NUMERO DI ADDETTI</t>
  </si>
  <si>
    <t>RIDUZIONE</t>
  </si>
  <si>
    <t>INVESTIMENTI [€]</t>
  </si>
  <si>
    <t>RAPPORTO INVESTIMENTI / ADDETTI [€]</t>
  </si>
  <si>
    <t>Localizzazione interna, o meno, alla zona A.S.I.</t>
  </si>
  <si>
    <t>SI</t>
  </si>
  <si>
    <t>NO</t>
  </si>
  <si>
    <t>Il riferimento numerico è quello riportato nella tabella "3° coefficiente "K3"</t>
  </si>
  <si>
    <t>VALORE</t>
  </si>
  <si>
    <t>Classe I: industrie insalubri che producono rifiuti non accettabili negli impianti di trattamento dei rifiuti urbani e che necessitano dei trattamenti speciali - D.M. 23 dicembre 1976</t>
  </si>
  <si>
    <t>Classe II: industrie insalubri che producono rifiuti accettabili con riserva negli impianti di trattamento dei rifiuti urbani - D.M. 23 dicembre 1976</t>
  </si>
  <si>
    <t>Classe III: industrie che producono rifiuti assimilabili ai rifiuti urbani ed accettabili nei normali impianti di trattamento. Ad esempio: industrie dei trasporti, delle comunicazioni, manifatturiere alimentari, agrarie e boschive, zootecniche, della pesca e della caccia. Attrezzature ricettive alberghiere.</t>
  </si>
  <si>
    <t>Classe IV: industrie che alterano lo stato dei luoghi, quali: industrie etrattive di minerali metalliferi e non metalliferi, miniere e cave, aziende di utilizzazione del bosco, abbattimento e carbonizzazione.</t>
  </si>
  <si>
    <t>Classi di industrie</t>
  </si>
  <si>
    <t>Con riferimento alla tabella "3° coefficiente "K3", selezionare, nel campo sottostante, SI o NO</t>
  </si>
  <si>
    <t>Con riferimento alla tabella "Iq - 6° coefficiente "Cj" per classi di industrie, selezionare, nel campo sottostante, la classe</t>
  </si>
  <si>
    <t>maggiore di 0,72 in funzione del grado di alterazione dei luoghi</t>
  </si>
  <si>
    <t>Classe IV: industrie che alterano lo stato dei luoghi, quali miniere e cave.</t>
  </si>
  <si>
    <t>Classe IV: industrie che alterano lo stato dei luoghi, quali aziende di utilizzazione del bosco.</t>
  </si>
  <si>
    <t>Classe industriale in funzione dei rifiuti prodotti</t>
  </si>
  <si>
    <t>Coefficiente riduttivo percentuale caratterizzato dal rapporto investimenti / addetti: 20%</t>
  </si>
  <si>
    <t>Oneri di urbanizzazione = K1 x K2 x K3 x K4 x K5 x Cj x [(Up1 x S1) + [(Up2 x S2) + Up3 x S3)] x 20% [€]</t>
  </si>
  <si>
    <r>
      <t xml:space="preserve">Il coefficiente riduttivo 0,20 si applica per le costruzioni industriali caratterizzate da un rapporto investimenti / addetti non superiore a € 21.567,24 (rivalutazione monetaria ISTAT del dato di cui alla Delibera della commissione straordinaria n. 10 del 22.02.1994 di £ 30.000.000,00); il rapporto investimenti/addetti risulterà da documentata relazione asseverata del richiedente opportunamente verificata dallo S.U.E. </t>
    </r>
    <r>
      <rPr>
        <i/>
        <u/>
        <sz val="8"/>
        <rFont val="Arial Nova"/>
        <family val="2"/>
      </rPr>
      <t>Si chiarisce che nel campo "Riduzione", nel caso di percentuale pari al 100% si intende la non applicazione dell'eventuale riduzione spettante per il predetto rapporto investimenti/addetti</t>
    </r>
    <r>
      <rPr>
        <i/>
        <sz val="8"/>
        <rFont val="Arial Nova"/>
        <family val="2"/>
      </rPr>
      <t>.</t>
    </r>
  </si>
  <si>
    <t>AMBITI COLLINARI INSEDIATI</t>
  </si>
  <si>
    <t>AMBITI DI TRASFORMAZIONE EDILIZIA IN CORSO DI ATTUAZIONE</t>
  </si>
  <si>
    <t>ADICO ‐ AMBITI URBANI DISOMOGENEI DI COMPLETAMENTO E RIDEFINIZIONE QUALITATIVA</t>
  </si>
  <si>
    <t>APERI ‐ AMBITI PERIURBANI DI RICUCITURA URBANA</t>
  </si>
  <si>
    <t>B3</t>
  </si>
  <si>
    <t>C1</t>
  </si>
  <si>
    <t>C / F / Standard</t>
  </si>
  <si>
    <t>C - F</t>
  </si>
  <si>
    <t>AMBITI PRODUTTIVI A DESTINAZIONE PREVALENTEMENTE ARTIGIANALE / INDUSTRIALE</t>
  </si>
  <si>
    <t>D2</t>
  </si>
  <si>
    <t>AAEP ‐ AMBITI PER ATTIVITA' ECONOMICO PRODUTTIVE</t>
  </si>
  <si>
    <t>AMBITI PER ATTIVITA' PRODUTTIVE</t>
  </si>
  <si>
    <t>ATTREZZATURE COMMERCIALI</t>
  </si>
  <si>
    <t>PUNTI VENDITA CARBURANTI</t>
  </si>
  <si>
    <t>AISBA ‐ AMBITI DI INTEGRAZIONE PER SERVIZI</t>
  </si>
  <si>
    <t>VTR ‐ AMBITI DI VALORIZZAZIONE TURISTICO/RESIDENZIALE</t>
  </si>
  <si>
    <t>D3</t>
  </si>
  <si>
    <t>D4</t>
  </si>
  <si>
    <t>D5</t>
  </si>
  <si>
    <t>D6</t>
  </si>
  <si>
    <t>G5</t>
  </si>
  <si>
    <t>G1</t>
  </si>
  <si>
    <t>113 bis</t>
  </si>
  <si>
    <t>AREE ASI</t>
  </si>
  <si>
    <t>D1</t>
  </si>
  <si>
    <t>110 / 111</t>
  </si>
  <si>
    <t>AREE AD ALTA VALENZA NATURALISTICA</t>
  </si>
  <si>
    <t>E2</t>
  </si>
  <si>
    <t>AMBITI DI RICOMPOSIZIONE E COMPENSAZIONE ECOLOGICO AMBIENTALE (Assimilabile ad un Parco Urbano di Interesse regionale ai sensi L.R.17/03)</t>
  </si>
  <si>
    <t>G2</t>
  </si>
  <si>
    <t>AREE CONTIGUE AI SITI NATURALISTICI</t>
  </si>
  <si>
    <t>AREE RURALI PER LA CONNESSIONE ECOSISTEMICA DI
VALENZA PAESAGGISTICA E CULTURALE</t>
  </si>
  <si>
    <t>E2.2</t>
  </si>
  <si>
    <t>E3</t>
  </si>
  <si>
    <t>AREE AGRICOLE PERIURBANE</t>
  </si>
  <si>
    <t>AREE DI RIPRISTINO AMBIENTALE (Cava)</t>
  </si>
  <si>
    <t>AMBITO DI RISPETTO DELLE RISORSE IDRICHE SUPERFICIALI E SOTTERRANEE PER PRESE IDROPOTABILI</t>
  </si>
  <si>
    <t>E1</t>
  </si>
  <si>
    <t>G3</t>
  </si>
  <si>
    <t>G4</t>
  </si>
  <si>
    <t>SISTEMI DI PARCHI URBANI</t>
  </si>
  <si>
    <t>ASN ‐ Aree fruitive di valenza paesaggistica e
di tutela della identità territoriale</t>
  </si>
  <si>
    <t>AVT ‐ Aree a Verde Urbano e Territoriale</t>
  </si>
  <si>
    <t>Parco storico naturalistico San Francesco</t>
  </si>
  <si>
    <t>Parco Fluviale dei Granci</t>
  </si>
  <si>
    <t>F2</t>
  </si>
  <si>
    <t>F3</t>
  </si>
  <si>
    <t>PRT ASI</t>
  </si>
  <si>
    <t>76.7 / 76.8</t>
  </si>
  <si>
    <t>77.17</t>
  </si>
  <si>
    <t>AREE BOSCHIVE E FORESTALI DI PREMINENTE VALORE PAESAGGISTICO</t>
  </si>
  <si>
    <t>AMBIENTI SEMINATURALI DI PREMINENTE VALORE PAESAGGISTICO</t>
  </si>
  <si>
    <t>AREE AGRICOLE DI PREGIO</t>
  </si>
  <si>
    <t>AREE AGRICOLE ORDINARIE</t>
  </si>
  <si>
    <t>AREE DEVEGETATE E/O INCOLTE</t>
  </si>
  <si>
    <t>E.p</t>
  </si>
  <si>
    <t>E.o</t>
  </si>
  <si>
    <t>E.d</t>
  </si>
  <si>
    <t>E.f</t>
  </si>
  <si>
    <t>E.s</t>
  </si>
  <si>
    <t>ATTREZZATURE DI INTERESSE COMUNE</t>
  </si>
  <si>
    <t>ATTREZZATURE PER L'ISTRUZIONE</t>
  </si>
  <si>
    <t>SPAZIO PUBBLICO ATTREZZATO A PARCO E PER IL GIOCO E LO SPORT</t>
  </si>
  <si>
    <t>PARCHEGGI</t>
  </si>
  <si>
    <t>102 / 103</t>
  </si>
  <si>
    <t>F.ST.</t>
  </si>
  <si>
    <t>ISTRUZIONE SUPERIORE</t>
  </si>
  <si>
    <t>ATTREZZATURE OSPEDALIERE</t>
  </si>
  <si>
    <t>INTERESSE COLLETIVO ED ATTREZZATURE ECOAMBIENTALI</t>
  </si>
  <si>
    <t>INTERESSE GENERALE</t>
  </si>
  <si>
    <t>ATTREZZATURE E SERVIZI CIMITERIALI (perimetro cimiteri)</t>
  </si>
  <si>
    <t>104 / 108</t>
  </si>
  <si>
    <t>107 / 55</t>
  </si>
  <si>
    <t>H</t>
  </si>
  <si>
    <t>Per determinare questo contributo occorre calcolare il costo di costruzione dell'edificio e definire la quota percentuale da applicare allo stesso</t>
  </si>
  <si>
    <t>CONTRIBUTO COMMISURATO AL COSTO DI COSTRUZIONE</t>
  </si>
  <si>
    <t>Ccost = (Sc+St) x €/mq 238,62 x (1+M) = [€]</t>
  </si>
  <si>
    <t>Il costo di costruzione dell'edificio (Ccost) è pari al prodotto del costo di costruzione unitario percentualmente incrementanto per la sommatoria della superficie complessiva e della superficie totale dell'edificio:</t>
  </si>
  <si>
    <t>A. Determinazione delle superfici residenziali e della superficie dei relativi servizi e accessori</t>
  </si>
  <si>
    <t>Sup. netta non residenziale</t>
  </si>
  <si>
    <t>Su = [mq]</t>
  </si>
  <si>
    <t>Snr = [mq]</t>
  </si>
  <si>
    <t>60% Snr = [mq]</t>
  </si>
  <si>
    <t>Sc = Su + 60% Snr = [mq]</t>
  </si>
  <si>
    <t>La superficie complessiva (Sc) è costituita dalla somma della superficie utile abitabile (Su), corrispondente alla superficie di pavimento degli alloggi misurata al netto di murature, pilastri, tramezzi, sguinci, vani di porte e finestre, di eventuali scale interne, di logge e di balconi, e dal 60% delle superfici non residenziali nette (Snr) quali: a) cantinole, soffitte, locali motori ascensori, cabine idriche, lavatoi comuni, centraline termiche ed altri locali a stretto servizio delle residenze; b) autorimesse singole o collettive; c) androni di ingresso e porticati liberi se non di uso pubblico; d) logge e balconi.</t>
  </si>
  <si>
    <t>cantinole, soffitte, locali, motori ascensore, cabine idriche, lavatoi comuni, centrali termiche ed altri locali a stretto servizio delle residenze</t>
  </si>
  <si>
    <t>autorimesse</t>
  </si>
  <si>
    <t xml:space="preserve">      collettive</t>
  </si>
  <si>
    <t xml:space="preserve">      singole</t>
  </si>
  <si>
    <t>logge e balconi</t>
  </si>
  <si>
    <t>androni d'ingresso</t>
  </si>
  <si>
    <t>o porticati liberi</t>
  </si>
  <si>
    <t>destinazione</t>
  </si>
  <si>
    <t xml:space="preserve">Superficie netta di servizi e accessori </t>
  </si>
  <si>
    <t>a [mq]</t>
  </si>
  <si>
    <t>b [mq]</t>
  </si>
  <si>
    <t>c [mq]</t>
  </si>
  <si>
    <t>d [mq]</t>
  </si>
  <si>
    <t>Totale Snr [mq]</t>
  </si>
  <si>
    <t>Snr [mq]</t>
  </si>
  <si>
    <t>Sn = [mq]</t>
  </si>
  <si>
    <t>Superficie degli accessori</t>
  </si>
  <si>
    <t>Sa = [mq]</t>
  </si>
  <si>
    <t>60% Sa = [mq]</t>
  </si>
  <si>
    <t>St = Sn + 60% Sa = [mq]</t>
  </si>
  <si>
    <t>La superficie totale (St) è costituita dalla somma della superficie netta (Sn) degli ambienti per attività terziarie e direzionali e dei relativi accessori (Sa), questi ultimi valutati al 60%. La superficie totale St non deve superare il 25% della superficie complessiva Sc.</t>
  </si>
  <si>
    <t>Sa [mq]</t>
  </si>
  <si>
    <t>Totale Sa [mq]</t>
  </si>
  <si>
    <t>C. Determinazione del costo di costruzione unitario</t>
  </si>
  <si>
    <t>Adeguato in base alla Delibera del Commissario Prefettizio n. 59 del 07/03/2002 ed aggiornato ISTAT al 31/07/2020</t>
  </si>
  <si>
    <t>D. Determinazione del coefficiente di maggiorazione del costo unitario al mq (M)</t>
  </si>
  <si>
    <t>Per determinare il coefficiente di maggiorazione, occorre preliminarmente procedere all'individuazione di tre parametri d'incremento percentuale i1, i2, i3.</t>
  </si>
  <si>
    <t>Tabella 1 - i1: incremento relativo alla superficie utile abitabile</t>
  </si>
  <si>
    <r>
      <t xml:space="preserve">Il costo di costruzione unitario è pari a </t>
    </r>
    <r>
      <rPr>
        <b/>
        <sz val="8"/>
        <rFont val="Arial Nova"/>
        <family val="2"/>
      </rPr>
      <t>€/mq 238,62</t>
    </r>
    <r>
      <rPr>
        <sz val="8"/>
        <rFont val="Arial Nova"/>
        <family val="2"/>
      </rPr>
      <t>, valore così definito a seguito dell'applicazione dell'adeguamento ISTAT al 31/07/2020 applicato al costo di costruzione unitario di cui alla Delibera del Commissario Prefettizio n. 59 del 07/03/2002.</t>
    </r>
  </si>
  <si>
    <t>E' dato dalla somma dei valori della colonna 6, i quali si ottengono moltiplicando il singolo incremento percentuale per il valore del rispettivo rapporto tra la superficie utile abitabile degli alloggi suddivisi in classi di superficie e la superficie utile abitabile dell'intero fabbricato.</t>
  </si>
  <si>
    <t>Classi di superficie [mq]</t>
  </si>
  <si>
    <t>Numero alloggi</t>
  </si>
  <si>
    <t>Sup. utile abitabile Su [mq]</t>
  </si>
  <si>
    <t>Incremento %</t>
  </si>
  <si>
    <t>Incremento % per classi di superficie 4 x 5</t>
  </si>
  <si>
    <t>Rapporto: totale Su 3 / totale Su</t>
  </si>
  <si>
    <t xml:space="preserve"> 95 &lt; x ≤ 110</t>
  </si>
  <si>
    <r>
      <rPr>
        <sz val="8"/>
        <rFont val="Calibri"/>
        <family val="2"/>
      </rPr>
      <t>≤</t>
    </r>
    <r>
      <rPr>
        <sz val="8"/>
        <rFont val="Arial Nova"/>
        <family val="2"/>
      </rPr>
      <t xml:space="preserve"> 95</t>
    </r>
  </si>
  <si>
    <t>&gt; 160</t>
  </si>
  <si>
    <t>130 &lt; x ≤ 160</t>
  </si>
  <si>
    <t>110 &lt; x ≤ 130</t>
  </si>
  <si>
    <t>Totale Su</t>
  </si>
  <si>
    <t>i1</t>
  </si>
  <si>
    <t>Tabella 2 - i2: incremento per servizi ed accessori relativi alla parte residenziale</t>
  </si>
  <si>
    <t>≤ 50%</t>
  </si>
  <si>
    <t xml:space="preserve"> 50% &lt; y ≤ 75%</t>
  </si>
  <si>
    <t xml:space="preserve"> 75% &lt; y ≤ 100%</t>
  </si>
  <si>
    <t>&gt; 100%</t>
  </si>
  <si>
    <t>i2</t>
  </si>
  <si>
    <t>Tabella 3 - i3: incremento per particolari caratteristiche dell'intero edificio</t>
  </si>
  <si>
    <t>L'incremento percentuale i3 corrisponde al numero delle caratteristiche dell'edificio come elencate all'art. 7 del D.M. n. 801/1977, ovvero:</t>
  </si>
  <si>
    <t>1. più di un ascensore per ogni scala, se questa serve meno di sei piani sopraelevati;</t>
  </si>
  <si>
    <t>2. scala di servizio non prescritta da leggi o regolamenti o imposta da necessità di prevenzioni infortuni o di incendi;</t>
  </si>
  <si>
    <t xml:space="preserve">    riferimento all'altezza media ponderale;</t>
  </si>
  <si>
    <t>4. piscina coperta o scoperta quando sia di servizio di uno o più edifici comprendenti meno di 15 unità immobiliari;</t>
  </si>
  <si>
    <t>5. alloggi di custodia a servizio di uno o più edifici comprendenti meno di 15 unità immobiliari.</t>
  </si>
  <si>
    <t>3. altezza libera netta di piano superiore a metri 3,00 o a quella minima prescritta  da norme  regolamentari. Per  ambienti  con  altezze  diverse  si fa</t>
  </si>
  <si>
    <t xml:space="preserve">Per ogni caratteristica posseduta dall'edificio corrisponde un incremento del 10%, sino ad massimo incremento del  50%  per  il  possesso  di  tutte le </t>
  </si>
  <si>
    <t>caratteristiche. Nel caso l'edificio non possegga alcune delle caratteristiche elencate, l'incremento percentuale i3 sarà pari allo 0%.</t>
  </si>
  <si>
    <t>i3</t>
  </si>
  <si>
    <t>M maggiorazione %</t>
  </si>
  <si>
    <t>Classe dell'edificio</t>
  </si>
  <si>
    <t>V</t>
  </si>
  <si>
    <t>VI</t>
  </si>
  <si>
    <t>VII</t>
  </si>
  <si>
    <t>VIII</t>
  </si>
  <si>
    <t>IX</t>
  </si>
  <si>
    <t>X</t>
  </si>
  <si>
    <t>XI</t>
  </si>
  <si>
    <t>Percentuale d'incremento fino a 5% inclusa</t>
  </si>
  <si>
    <t>Percentuale d'incremento oltre 50% inclusa</t>
  </si>
  <si>
    <t>Percentuale d'incremento da 5% a 10% inclusa</t>
  </si>
  <si>
    <t>Percentuale d'incremento da 10% a 15% inclusa</t>
  </si>
  <si>
    <t>Percentuale d'incremento da 15% a 20% inclusa</t>
  </si>
  <si>
    <t>Percentuale d'incremento da 20% a 25% inclusa</t>
  </si>
  <si>
    <t>Percentuale d'incremento da 25% a 30% inclusa</t>
  </si>
  <si>
    <t>Percentuale d'incremento da 30% a 35% inclusa</t>
  </si>
  <si>
    <t>Percentuale d'incremento da 35% a 40% inclusa</t>
  </si>
  <si>
    <t>Percentuale d'incremento da 40% a 45% inclusa</t>
  </si>
  <si>
    <t>Percentuale d'incremento da 45% a 50% inclusa</t>
  </si>
  <si>
    <t>M</t>
  </si>
  <si>
    <t>Stabilito il costo di costruzione dell'edificio (Ccost) occorre definire la quota percentuale (q) che va ricavata dalla tabella che segue:</t>
  </si>
  <si>
    <t>Parametri</t>
  </si>
  <si>
    <t>Lusso</t>
  </si>
  <si>
    <t>Definite tali ai sensi del D.M. 2 agosto 1969</t>
  </si>
  <si>
    <t>Medie</t>
  </si>
  <si>
    <t>Non rientranti nei casi di cui ai nn. 1 e 3</t>
  </si>
  <si>
    <t>Economiche</t>
  </si>
  <si>
    <t>Art. 5 della Legge n. 408/1949</t>
  </si>
  <si>
    <t>a condizione che risultino incluse nelle classi I e II dell'art. 8 del D.M. n. 801/1977</t>
  </si>
  <si>
    <t>a</t>
  </si>
  <si>
    <t>Caratteristiche tipologiche</t>
  </si>
  <si>
    <t>Non residenziale</t>
  </si>
  <si>
    <t>Locali per uffici pubblici o privati, studi professionali e commerciali, negozi ed altre attività commerciali, escluse le costruzioni o gli impianti destinati ad attività turistiche, commerciali e direzionali</t>
  </si>
  <si>
    <t>Residenziale</t>
  </si>
  <si>
    <t>Edifici residenziali, comprese le parti destinate ad attività terziarie e direzionali, purché la loro superficie rientri nel limite del 25% della superficie utile abitabile</t>
  </si>
  <si>
    <t>IMPIANTI INDUSTRIALI, ARTIGIANALI DI PRODUZIONE, DIREZIONALI, STRUTTURE ALBERGHIERE E RESIDENZE A SERVIZIO O ASSIMILABILI</t>
  </si>
  <si>
    <t>b</t>
  </si>
  <si>
    <t>Destinazione</t>
  </si>
  <si>
    <t>Zone diverse dalle A, B e C di cui al D.M. n. 1444/1968</t>
  </si>
  <si>
    <t>Zone A, B e C</t>
  </si>
  <si>
    <t>c</t>
  </si>
  <si>
    <t>q = quota percentuale = a + b + c</t>
  </si>
  <si>
    <t>Ubicazione - Comuni montani o sismici non costieri</t>
  </si>
  <si>
    <t>i=i1+i2+ i3=</t>
  </si>
  <si>
    <t>I tre incrementi i1, i2 e i3 così ottenuti si sommano ai fini della determinazione della classe dell'edificio e della relativa maggiorazione di costo (M); selezionare il check-box relativo all'intervallo in cui è compreso il valore di i1+i2+i3 riportato in testa alla colonna delle percentuali d'incremento. Le classi di edifici e le relative maggiorazioni sono quelle indicate al comma 2 dell'art. 8 del D.M. n. 801/1977 e di seguito riportate:</t>
  </si>
  <si>
    <t>Il contributo relativo al costo di costruzione da corrispondere sarà pari al prodotto tra il costo di costruzione (Ccost) e la quota percentuale (q).</t>
  </si>
  <si>
    <t>Ocost = Ccost x q = [€]</t>
  </si>
  <si>
    <r>
      <rPr>
        <sz val="8"/>
        <rFont val="Arial Nova"/>
        <family val="2"/>
      </rPr>
      <t>Numero di caratteristiche</t>
    </r>
    <r>
      <rPr>
        <i/>
        <sz val="7"/>
        <rFont val="Arial Nova"/>
        <family val="2"/>
      </rPr>
      <t xml:space="preserve"> </t>
    </r>
    <r>
      <rPr>
        <i/>
        <sz val="8"/>
        <rFont val="Arial Nova"/>
        <family val="2"/>
      </rPr>
      <t>(Selezionare il check-box corrispondente al numero di caratteristiche possedute dall'edificiio: effettuare una sola selezione)</t>
    </r>
  </si>
  <si>
    <t xml:space="preserve">Nel caso di recupero abitativo dei sottotetti il contributo di costruzione è assimilato a quello per la nuova costruzione. In questo casi, gli unici elementi dell'edificio che concorrono all'eventuale maggiorazione del costo unitario di costruzione sono le eventuali caratteristiche particolari di cui alla tabella 3, mentre per il resto il sottotetto da recuperare va connsiderato come edificio composto da un unico piano. </t>
  </si>
  <si>
    <t>Intervalli di variabilità del rapporto percentuale Snr / Su x 100 =</t>
  </si>
  <si>
    <t>B. Determinazione delle superfici per attività terziarie, direzionali, commerciali, artigianali di servizio, per il tempo libero e relativi accessori</t>
  </si>
  <si>
    <t>COSTRUZIONI ESCLUSIVAMENTE RESIDENZIALI OVVERO COSTRUZIONI RESIDENZIALI IN CUI LA PRESENZA DI SPAZI DESTINATI AD ATTIVITA' TERZIARIE, DIREZIONALI, COMMERCIALI, ARTIGIANALI DI SERVIZIO E ATTIVITA' PER IL TEMPO LIBERO NON SIA SUPERIORE AL 25% DELLA SUPERFICIE UTILE ABITABILE, OVVERO INTERVENTI DI RISTRUTTURAZIONE EDILIZIA SUI MEDESIMI IMMOBILI</t>
  </si>
  <si>
    <t xml:space="preserve">Per definire l'incremento percentuale i2 occorre calcolare la percentuale di incidenza della superficie non residenziale rispetto alla superficie utile abitabile totale Su secondo la formula riportata ed individuare il corrispondente incremento riferito all'intervallo di rapporto percentuale. Tramite i check-box sottostanti selezionare l'intervallo percentuale in cui è compreso il predetto rapporto. </t>
  </si>
  <si>
    <t>RILASCIO DEL PERMESSO IN SANATORIA</t>
  </si>
  <si>
    <r>
      <t>Ai sensi dell'art. 36, comma 2, del D.P.R. n. 380/2001 e ss.mm. e ii.: "</t>
    </r>
    <r>
      <rPr>
        <i/>
        <sz val="8"/>
        <rFont val="Arial Nova"/>
        <family val="2"/>
      </rPr>
      <t>Il rilascio del permesso in sanatoria è subordinato al pagamento, a titolo di oblazione, del contributo di costruzione in misura doppia, ovvero, in caso di gratuità a norma di legge, in misura pari a quella prevista dall'articolo 16. Nell’ipotesi di intervento realizzato in parziale difformità, l'oblazione è calcolata con riferimento alla parte di opera difforme dal permesso</t>
    </r>
    <r>
      <rPr>
        <sz val="8"/>
        <rFont val="Arial Nova"/>
        <family val="2"/>
      </rPr>
      <t xml:space="preserve">." </t>
    </r>
  </si>
  <si>
    <t>Raddoppio del contributo</t>
  </si>
  <si>
    <t>Selezionare il check-box nel caso di intervento non gratuito</t>
  </si>
  <si>
    <t>RESIDENZIALE, "TERZIARIO" DIREZIONALE, COMMERCIALE, ARTIGIANALE DI SERVIZIO, ATTREZZATURE PER IL TEMPO LIBERO E SANATORIE</t>
  </si>
  <si>
    <t>Contributo di costruzione commisurato agli oneri di urbanizzazione e al costo di costruzione</t>
  </si>
  <si>
    <t>Oneri urbanizzazione</t>
  </si>
  <si>
    <t>Costi di costruzione</t>
  </si>
  <si>
    <t>Per la determinazione del contributo di costruzione relativo all'intervento realizzato in assenza di permesso di costruire o di segnalazione certificata di inizio attività alternativa al permesso di costruire, o in diffomità ad essi, si dovrà procedere al calcolo proposto nelle schede del contributo commisurato agli oneri di urbanizzazione ed ai costi di costruzione, selezionando, infine, il check-box alla fine della scheda di calcolo per le sanatorie. Il totale del computo dovrà, poi, essere raddoppiato nel caso di intervento per cui vi sia previsione di contributo di costruzione, selezionando il check-box nell'apposito campo sottostante. Nei casi, invece, di interventi per i quali non vi sia previsione di contributo di costruzione, non si dovrà procedere alla selezione del check-box relativo al raddoppio del contributo di costruzione.</t>
  </si>
  <si>
    <t>Indicare se dovesse trattarsi di sanatoria</t>
  </si>
  <si>
    <t>Il contributo (Ocost) è commisurato ad una quota non superiore all'8% del costo documentato di costruzione. Il costo di costruzione deve essere determinato dal progettista sulla base delle tariffe in vigore per le Opere Pubbliche nella Regione Campania.</t>
  </si>
  <si>
    <t>Ocost = Costo di costruzione come da computo metrico x 8% = [€]</t>
  </si>
  <si>
    <t>Costo di costruzione da computo metrico</t>
  </si>
  <si>
    <t>Percentuale di ragguaglio</t>
  </si>
  <si>
    <t>Nessun contributo commisurato al costo di costruzione è dovuto per insediamenti industriali e artigianali</t>
  </si>
  <si>
    <t>IMPIANTI INDUSTRIALI, ARTIGIANALI DI PRODUZIONE, TERZIARIE, DIREZIONALI, STRUTTURE ALBERGHIERE, COMMERCIALI O ARTIGIANALI DI SERVIZIO, E RESIDENZE A SERVIZIO O ASSIMILABILI, NONCHE' EDIFICI RESIDENZIALI IN CUI LA PRESENZA DI SPAZI DESTINATI AD ATTIVITA' TERZIARIE E DIREZIONALI E' SUPERIORE AL 25% DELLA SUPERFICIE UTILE ABITABILE OVVERO INTERVENTI DI RISTRUTTURAZIONE EDILIZIA SUI MEDESIMI IMMOBILI</t>
  </si>
  <si>
    <t>TIPOLOGIE D'INTERVENTO E RELATIVE MODALITA' DI CALCOLO DELLE DUE QUOTE DI CONTRIBUTO</t>
  </si>
  <si>
    <t>CONTRIBUTO COSTO DI COSTRUZIONE</t>
  </si>
  <si>
    <t>CONTRIBUTO ONERI DI URBANIZZAZIONE</t>
  </si>
  <si>
    <t>INTERVENTO</t>
  </si>
  <si>
    <t>Nuove costruzioni residenziali con non più del 25% della superficie utile abitabile destinata ad attività terziarie, direzionali, commerciali e artigianali di servizio</t>
  </si>
  <si>
    <t>Recupero abitativo dei sottotetti ai fini residenziali</t>
  </si>
  <si>
    <t>FOGLIO A1</t>
  </si>
  <si>
    <t>FOGLIO A2</t>
  </si>
  <si>
    <t>Ristrutturazione edilizia delle costruzioni residenziali come sopra definite</t>
  </si>
  <si>
    <t>Nota: per gli interventi di ristrutturazione edilizia, il contributo sarà pari al costo dell'intervento, determinato sulla base delle tariffe in vigore per le opere pubbliche, moltiplicando la quota percentuale (q).</t>
  </si>
  <si>
    <t>NOTA IN CALCE AL FOGLIO A2</t>
  </si>
  <si>
    <t>Nuovi insediamenti destinati ad attività industriali o artigianali dirette alla produzione e/o alla trasformazione di beni e alla prestazione di servizi</t>
  </si>
  <si>
    <t>FOGLIO B1</t>
  </si>
  <si>
    <t>NON DOVUTO</t>
  </si>
  <si>
    <t>Ristrutturazione edilizia degli insediamenti industriali o artigianali diretti alla produzione e/o alla trasformazione di beni e alla prestazione di servizi</t>
  </si>
  <si>
    <t>Nuove attrezzature ricettive alberghiere</t>
  </si>
  <si>
    <t>Nota 1: per gli interventi di ristrutturazione che non comportano aumento del numero degli addetti non va considerato il prodotto (Up1 x S1)</t>
  </si>
  <si>
    <t>Nota 2: gli oneri dovuti per gli insediamenti industriali e artigianali corrispondono al solo contributo commisurato alle spese di urbanizzazione, mentre quelli relativi alle attrezzature ricettive alberghiere comprendono anche il contributo commisurato al costo di costruzione.</t>
  </si>
  <si>
    <t>NOTA 1 DEL FOGLIO B1</t>
  </si>
  <si>
    <t>FOGLIO B2</t>
  </si>
  <si>
    <t>Ristrutturazione edilizia attrezzature ricettive alberghiere</t>
  </si>
  <si>
    <t>Nuove costruzioni residenziali con più del 25% della superficie utile abitabile destinata ad attività terziarie, direzionali, commerciali e artigianali di servizio; ristrutturazione edilizia di quelle esistenti</t>
  </si>
  <si>
    <t>Sanatorie</t>
  </si>
  <si>
    <t>FOGLIO A3</t>
  </si>
  <si>
    <t>FOGLIO B3</t>
  </si>
  <si>
    <t>Oblazione [€]</t>
  </si>
  <si>
    <t>CONTRIBUTO DI COSTRUZIONE A TITOLO DI OBLAZIONE</t>
  </si>
  <si>
    <t>Quota percentuale</t>
  </si>
  <si>
    <t>Ocost = Ccost x q [€]</t>
  </si>
  <si>
    <t>Ccost = Costo dell'intervento da computo metrico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</si>
</sst>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0"/>
      <name val="Arial"/>
    </font>
    <font>
      <sz val="10"/>
      <name val="Arial Nova"/>
      <family val="2"/>
    </font>
    <font>
      <b/>
      <sz val="10"/>
      <name val="Arial Nova"/>
      <family val="2"/>
    </font>
    <font>
      <b/>
      <sz val="12"/>
      <name val="Arial Nova"/>
      <family val="2"/>
    </font>
    <font>
      <i/>
      <sz val="7"/>
      <name val="Arial Nova"/>
      <family val="2"/>
    </font>
    <font>
      <b/>
      <sz val="8"/>
      <name val="Arial Nova"/>
      <family val="2"/>
    </font>
    <font>
      <sz val="8"/>
      <name val="Arial Nova"/>
      <family val="2"/>
    </font>
    <font>
      <b/>
      <sz val="7"/>
      <name val="Arial Nova"/>
      <family val="2"/>
    </font>
    <font>
      <sz val="7"/>
      <name val="Arial Nova"/>
      <family val="2"/>
    </font>
    <font>
      <i/>
      <sz val="8"/>
      <name val="Arial Nova"/>
    </font>
    <font>
      <i/>
      <sz val="8"/>
      <name val="Arial Nova"/>
      <family val="2"/>
    </font>
    <font>
      <b/>
      <i/>
      <sz val="8"/>
      <name val="Arial Nova"/>
      <family val="2"/>
    </font>
    <font>
      <b/>
      <i/>
      <u/>
      <sz val="8"/>
      <name val="Arial Nova"/>
      <family val="2"/>
    </font>
    <font>
      <b/>
      <u/>
      <sz val="8"/>
      <name val="Arial Nova"/>
      <family val="2"/>
    </font>
    <font>
      <b/>
      <sz val="7.5"/>
      <name val="Arial Nova"/>
      <family val="2"/>
    </font>
    <font>
      <b/>
      <i/>
      <sz val="6.5"/>
      <name val="Arial Nova"/>
      <family val="2"/>
    </font>
    <font>
      <b/>
      <i/>
      <sz val="6"/>
      <name val="Arial Nova"/>
      <family val="2"/>
    </font>
    <font>
      <sz val="6"/>
      <name val="Arial Nova"/>
      <family val="2"/>
    </font>
    <font>
      <sz val="8"/>
      <name val="Arial"/>
      <family val="2"/>
    </font>
    <font>
      <i/>
      <u/>
      <sz val="8"/>
      <name val="Arial Nova"/>
      <family val="2"/>
    </font>
    <font>
      <sz val="12"/>
      <name val="Arial Nova"/>
      <family val="2"/>
    </font>
    <font>
      <sz val="8"/>
      <name val="Calibri"/>
      <family val="2"/>
    </font>
    <font>
      <sz val="7.5"/>
      <name val="Arial Nova"/>
      <family val="2"/>
    </font>
    <font>
      <b/>
      <u/>
      <sz val="10"/>
      <name val="Arial Nova"/>
      <family val="2"/>
    </font>
  </fonts>
  <fills count="5">
    <fill>
      <patternFill patternType="none"/>
    </fill>
    <fill>
      <patternFill patternType="gray125"/>
    </fill>
    <fill>
      <patternFill patternType="solid">
        <fgColor theme="6" tint="0.39997558519241921"/>
        <bgColor indexed="64"/>
      </patternFill>
    </fill>
    <fill>
      <patternFill patternType="solid">
        <fgColor rgb="FFFFFF99"/>
        <bgColor indexed="64"/>
      </patternFill>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auto="1"/>
      </right>
      <top/>
      <bottom/>
      <diagonal/>
    </border>
    <border>
      <left style="thin">
        <color auto="1"/>
      </left>
      <right/>
      <top style="thin">
        <color auto="1"/>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s>
  <cellStyleXfs count="1">
    <xf numFmtId="0" fontId="0" fillId="0" borderId="0"/>
  </cellStyleXfs>
  <cellXfs count="668">
    <xf numFmtId="0" fontId="0" fillId="0" borderId="0" xfId="0"/>
    <xf numFmtId="0" fontId="1" fillId="0" borderId="0" xfId="0" applyFont="1"/>
    <xf numFmtId="164"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2" fontId="6" fillId="0" borderId="10" xfId="0" applyNumberFormat="1" applyFont="1" applyBorder="1" applyAlignment="1">
      <alignment horizontal="center" vertical="center"/>
    </xf>
    <xf numFmtId="0" fontId="6" fillId="0" borderId="10" xfId="0" quotePrefix="1" applyNumberFormat="1" applyFont="1" applyBorder="1" applyAlignment="1">
      <alignment horizontal="center" vertical="center"/>
    </xf>
    <xf numFmtId="0" fontId="6" fillId="0" borderId="11" xfId="0" applyFont="1" applyBorder="1" applyAlignment="1">
      <alignment horizontal="center" vertical="center"/>
    </xf>
    <xf numFmtId="2" fontId="6" fillId="0" borderId="11" xfId="0" applyNumberFormat="1" applyFont="1" applyBorder="1" applyAlignment="1">
      <alignment horizontal="center" vertical="center"/>
    </xf>
    <xf numFmtId="0" fontId="6" fillId="0" borderId="11" xfId="0" quotePrefix="1" applyNumberFormat="1" applyFont="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2" fontId="6" fillId="0" borderId="0" xfId="0" applyNumberFormat="1" applyFont="1" applyFill="1" applyBorder="1" applyAlignment="1">
      <alignment vertical="center"/>
    </xf>
    <xf numFmtId="2" fontId="5" fillId="0" borderId="0" xfId="0" applyNumberFormat="1" applyFont="1" applyFill="1" applyBorder="1" applyAlignment="1">
      <alignment vertical="center"/>
    </xf>
    <xf numFmtId="164" fontId="6" fillId="0" borderId="11" xfId="0" applyNumberFormat="1" applyFont="1" applyBorder="1" applyAlignment="1">
      <alignment horizontal="center" vertical="center"/>
    </xf>
    <xf numFmtId="164" fontId="6" fillId="0" borderId="10" xfId="0" quotePrefix="1" applyNumberFormat="1" applyFont="1" applyBorder="1" applyAlignment="1">
      <alignment horizontal="center" vertical="center"/>
    </xf>
    <xf numFmtId="164" fontId="6" fillId="0" borderId="11" xfId="0" quotePrefix="1" applyNumberFormat="1" applyFont="1" applyBorder="1" applyAlignment="1">
      <alignment horizontal="center" vertical="center"/>
    </xf>
    <xf numFmtId="0" fontId="8" fillId="0" borderId="0" xfId="0" applyFont="1" applyBorder="1" applyAlignment="1">
      <alignment vertical="center" wrapText="1"/>
    </xf>
    <xf numFmtId="0" fontId="1" fillId="0" borderId="0" xfId="0" applyFont="1" applyBorder="1"/>
    <xf numFmtId="0" fontId="8" fillId="0" borderId="0" xfId="0" applyFont="1" applyBorder="1" applyAlignment="1">
      <alignment vertical="center"/>
    </xf>
    <xf numFmtId="0" fontId="9" fillId="0" borderId="0" xfId="0" applyFont="1"/>
    <xf numFmtId="0" fontId="6" fillId="0" borderId="11" xfId="0" applyFont="1" applyBorder="1" applyAlignment="1">
      <alignment horizontal="center" vertical="center"/>
    </xf>
    <xf numFmtId="0" fontId="1" fillId="0" borderId="0" xfId="0" applyFont="1" applyAlignment="1"/>
    <xf numFmtId="0" fontId="3" fillId="0" borderId="0" xfId="0" applyFont="1" applyFill="1" applyBorder="1" applyAlignment="1">
      <alignment vertical="center"/>
    </xf>
    <xf numFmtId="0" fontId="1" fillId="0" borderId="0" xfId="0" applyFont="1" applyFill="1" applyBorder="1" applyAlignment="1">
      <alignment vertical="center" wrapText="1"/>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5" fillId="0" borderId="10" xfId="0" applyFont="1" applyBorder="1" applyAlignment="1">
      <alignment horizontal="center" vertical="center"/>
    </xf>
    <xf numFmtId="0" fontId="1" fillId="4" borderId="10" xfId="0" applyFont="1" applyFill="1" applyBorder="1"/>
    <xf numFmtId="0" fontId="5" fillId="4" borderId="10" xfId="0" applyFont="1" applyFill="1" applyBorder="1" applyAlignment="1">
      <alignment horizontal="center" vertical="center"/>
    </xf>
    <xf numFmtId="0" fontId="5" fillId="0" borderId="10" xfId="0" applyFont="1" applyBorder="1" applyAlignment="1">
      <alignment horizontal="center" vertical="center"/>
    </xf>
    <xf numFmtId="2" fontId="6" fillId="0" borderId="0" xfId="0" applyNumberFormat="1" applyFont="1" applyFill="1" applyBorder="1" applyAlignment="1">
      <alignment horizontal="center" vertical="center"/>
    </xf>
    <xf numFmtId="0" fontId="8" fillId="0" borderId="0" xfId="0" applyFont="1" applyFill="1" applyBorder="1" applyAlignment="1">
      <alignment vertical="center" wrapText="1"/>
    </xf>
    <xf numFmtId="0" fontId="6" fillId="0" borderId="0" xfId="0" quotePrefix="1" applyNumberFormat="1" applyFont="1" applyFill="1" applyBorder="1" applyAlignment="1">
      <alignment vertical="center"/>
    </xf>
    <xf numFmtId="0" fontId="6" fillId="0" borderId="0" xfId="0" applyNumberFormat="1" applyFont="1" applyFill="1" applyBorder="1" applyAlignment="1">
      <alignment vertical="center"/>
    </xf>
    <xf numFmtId="2" fontId="6" fillId="0" borderId="0" xfId="0" quotePrefix="1" applyNumberFormat="1" applyFont="1" applyFill="1" applyBorder="1" applyAlignment="1">
      <alignment horizontal="center" vertical="center"/>
    </xf>
    <xf numFmtId="0" fontId="5" fillId="0" borderId="10" xfId="0" applyFont="1" applyBorder="1" applyAlignment="1">
      <alignment horizontal="center" vertical="center"/>
    </xf>
    <xf numFmtId="164" fontId="6" fillId="0" borderId="20"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21" xfId="0" applyNumberFormat="1" applyFont="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 fillId="0" borderId="55" xfId="0" applyFont="1" applyBorder="1"/>
    <xf numFmtId="0" fontId="1" fillId="0" borderId="3" xfId="0" applyFont="1" applyBorder="1"/>
    <xf numFmtId="0" fontId="1" fillId="0" borderId="33" xfId="0" applyFont="1" applyBorder="1"/>
    <xf numFmtId="0" fontId="1" fillId="0" borderId="35" xfId="0" applyFont="1" applyBorder="1"/>
    <xf numFmtId="0" fontId="1" fillId="0" borderId="30" xfId="0" applyFont="1" applyBorder="1"/>
    <xf numFmtId="0" fontId="1" fillId="0" borderId="60" xfId="0" applyFont="1" applyBorder="1"/>
    <xf numFmtId="0" fontId="2" fillId="0" borderId="0" xfId="0" applyFont="1" applyFill="1" applyBorder="1" applyAlignment="1">
      <alignment vertical="center"/>
    </xf>
    <xf numFmtId="0" fontId="1" fillId="0" borderId="0" xfId="0" applyFont="1" applyFill="1" applyBorder="1"/>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164" fontId="6"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164"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164" fontId="6" fillId="0" borderId="0" xfId="0" quotePrefix="1" applyNumberFormat="1" applyFont="1" applyFill="1" applyBorder="1" applyAlignment="1">
      <alignment vertical="center"/>
    </xf>
    <xf numFmtId="0" fontId="8" fillId="0" borderId="0" xfId="0" applyFont="1" applyFill="1" applyBorder="1" applyAlignment="1">
      <alignment vertical="center"/>
    </xf>
    <xf numFmtId="164" fontId="6" fillId="0" borderId="0" xfId="0" quotePrefix="1"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0" fillId="0" borderId="0" xfId="0" applyFont="1" applyAlignment="1">
      <alignment vertical="center"/>
    </xf>
    <xf numFmtId="0" fontId="6" fillId="0" borderId="0" xfId="0" applyFont="1" applyBorder="1" applyAlignment="1">
      <alignment vertical="center" wrapText="1"/>
    </xf>
    <xf numFmtId="0" fontId="6" fillId="0" borderId="0" xfId="0" applyFont="1" applyAlignment="1">
      <alignment horizontal="center" vertical="center"/>
    </xf>
    <xf numFmtId="0" fontId="6" fillId="0" borderId="0"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vertical="center" wrapText="1"/>
    </xf>
    <xf numFmtId="0" fontId="5" fillId="0" borderId="10" xfId="0" applyFont="1" applyBorder="1" applyAlignment="1">
      <alignment horizontal="center" vertical="center"/>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5" fillId="0" borderId="20" xfId="0" applyFont="1" applyBorder="1" applyAlignment="1">
      <alignment horizontal="center" vertical="center"/>
    </xf>
    <xf numFmtId="0" fontId="1" fillId="0" borderId="0" xfId="0" applyFont="1" applyFill="1"/>
    <xf numFmtId="0" fontId="1" fillId="0" borderId="0" xfId="0" applyFont="1" applyFill="1" applyBorder="1" applyAlignment="1"/>
    <xf numFmtId="0" fontId="10" fillId="0" borderId="0" xfId="0" applyFont="1" applyFill="1" applyBorder="1" applyAlignment="1">
      <alignment vertical="center" wrapText="1"/>
    </xf>
    <xf numFmtId="0" fontId="9" fillId="0" borderId="0" xfId="0" applyFont="1" applyFill="1" applyBorder="1"/>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6" fillId="0" borderId="0" xfId="0" quotePrefix="1" applyNumberFormat="1" applyFont="1" applyFill="1" applyBorder="1" applyAlignment="1">
      <alignment horizontal="center" vertical="center"/>
    </xf>
    <xf numFmtId="0" fontId="17"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vertical="center"/>
    </xf>
    <xf numFmtId="0" fontId="7" fillId="0" borderId="0" xfId="0" applyFont="1" applyFill="1" applyBorder="1" applyAlignment="1">
      <alignment vertical="center"/>
    </xf>
    <xf numFmtId="0" fontId="17" fillId="0" borderId="0" xfId="0" applyFont="1" applyFill="1" applyBorder="1" applyAlignment="1">
      <alignment vertical="center" wrapText="1"/>
    </xf>
    <xf numFmtId="0" fontId="14" fillId="0" borderId="0" xfId="0" applyFont="1" applyFill="1" applyBorder="1" applyAlignment="1">
      <alignment vertical="center"/>
    </xf>
    <xf numFmtId="2" fontId="6" fillId="0" borderId="0" xfId="0" quotePrefix="1" applyNumberFormat="1" applyFont="1" applyFill="1" applyBorder="1" applyAlignment="1">
      <alignment vertical="center"/>
    </xf>
    <xf numFmtId="10" fontId="6" fillId="0" borderId="0" xfId="0" applyNumberFormat="1" applyFont="1" applyFill="1" applyBorder="1" applyAlignment="1">
      <alignment vertical="center"/>
    </xf>
    <xf numFmtId="164" fontId="5" fillId="0" borderId="0" xfId="0" applyNumberFormat="1" applyFont="1" applyFill="1" applyBorder="1" applyAlignment="1">
      <alignment vertical="center"/>
    </xf>
    <xf numFmtId="2" fontId="6" fillId="0" borderId="0" xfId="0" applyNumberFormat="1" applyFont="1" applyFill="1" applyBorder="1" applyAlignment="1">
      <alignment vertical="center" wrapText="1"/>
    </xf>
    <xf numFmtId="2" fontId="5" fillId="0" borderId="0" xfId="0" applyNumberFormat="1" applyFont="1" applyFill="1" applyBorder="1" applyAlignment="1">
      <alignment vertical="center" wrapText="1"/>
    </xf>
    <xf numFmtId="0" fontId="11" fillId="0" borderId="0" xfId="0" applyFont="1" applyFill="1" applyBorder="1" applyAlignment="1">
      <alignment vertical="center" wrapText="1"/>
    </xf>
    <xf numFmtId="0" fontId="13" fillId="0" borderId="0" xfId="0" applyFont="1" applyFill="1" applyBorder="1" applyAlignment="1">
      <alignment vertical="center"/>
    </xf>
    <xf numFmtId="0" fontId="12" fillId="0" borderId="0" xfId="0" applyFont="1" applyFill="1" applyBorder="1" applyAlignment="1">
      <alignment vertical="center"/>
    </xf>
    <xf numFmtId="0" fontId="6" fillId="0" borderId="0" xfId="0" applyFont="1" applyFill="1" applyBorder="1" applyAlignment="1">
      <alignment horizontal="left" vertical="center"/>
    </xf>
    <xf numFmtId="0" fontId="5" fillId="0" borderId="34" xfId="0" applyFont="1" applyFill="1" applyBorder="1" applyAlignment="1">
      <alignment vertical="center"/>
    </xf>
    <xf numFmtId="0" fontId="5" fillId="0" borderId="32" xfId="0" applyFont="1" applyFill="1" applyBorder="1" applyAlignment="1">
      <alignment vertical="center"/>
    </xf>
    <xf numFmtId="0" fontId="6" fillId="0" borderId="46" xfId="0" applyFont="1" applyFill="1" applyBorder="1" applyAlignment="1">
      <alignment vertical="center"/>
    </xf>
    <xf numFmtId="0" fontId="6" fillId="0" borderId="49" xfId="0" applyFont="1" applyFill="1" applyBorder="1" applyAlignment="1">
      <alignment vertical="center"/>
    </xf>
    <xf numFmtId="0" fontId="6" fillId="0" borderId="49" xfId="0" applyFont="1" applyBorder="1" applyAlignment="1">
      <alignment horizontal="left" vertical="center"/>
    </xf>
    <xf numFmtId="0" fontId="6" fillId="0" borderId="23" xfId="0" applyFont="1" applyFill="1" applyBorder="1" applyAlignment="1">
      <alignment horizontal="left" vertical="center"/>
    </xf>
    <xf numFmtId="0" fontId="5" fillId="0" borderId="28" xfId="0" applyFont="1" applyFill="1" applyBorder="1" applyAlignment="1">
      <alignment vertical="center"/>
    </xf>
    <xf numFmtId="0" fontId="6" fillId="0" borderId="49" xfId="0" applyFont="1" applyBorder="1" applyAlignment="1">
      <alignment vertical="center"/>
    </xf>
    <xf numFmtId="0" fontId="5" fillId="0" borderId="23" xfId="0" applyFont="1" applyFill="1" applyBorder="1" applyAlignment="1">
      <alignment vertical="center"/>
    </xf>
    <xf numFmtId="0" fontId="6" fillId="0" borderId="43" xfId="0" applyFont="1" applyBorder="1" applyAlignment="1">
      <alignment horizontal="left" vertical="center"/>
    </xf>
    <xf numFmtId="0" fontId="5" fillId="0" borderId="70" xfId="0" applyFont="1" applyBorder="1" applyAlignment="1">
      <alignment horizontal="right" vertical="center"/>
    </xf>
    <xf numFmtId="2" fontId="6" fillId="0" borderId="71" xfId="0" applyNumberFormat="1" applyFont="1" applyBorder="1" applyAlignment="1">
      <alignment vertical="center"/>
    </xf>
    <xf numFmtId="9" fontId="6" fillId="0" borderId="65" xfId="0" applyNumberFormat="1" applyFont="1" applyBorder="1" applyAlignment="1">
      <alignment horizontal="center" vertical="center"/>
    </xf>
    <xf numFmtId="0" fontId="1" fillId="0" borderId="70" xfId="0" applyFont="1" applyBorder="1"/>
    <xf numFmtId="0" fontId="5" fillId="0" borderId="38" xfId="0" applyFont="1" applyBorder="1" applyAlignment="1">
      <alignment horizontal="right" vertical="center"/>
    </xf>
    <xf numFmtId="0" fontId="1" fillId="0" borderId="38" xfId="0" applyFont="1" applyBorder="1"/>
    <xf numFmtId="0" fontId="1" fillId="0" borderId="72" xfId="0" applyFont="1" applyBorder="1"/>
    <xf numFmtId="0" fontId="6" fillId="0" borderId="0" xfId="0" applyFont="1" applyBorder="1" applyAlignment="1">
      <alignment horizontal="center" vertical="center"/>
    </xf>
    <xf numFmtId="0" fontId="6" fillId="0" borderId="44" xfId="0" applyFont="1" applyBorder="1" applyAlignment="1">
      <alignment horizontal="center" vertical="center"/>
    </xf>
    <xf numFmtId="0" fontId="5" fillId="0" borderId="38" xfId="0" applyFont="1" applyBorder="1" applyAlignment="1">
      <alignment vertical="center"/>
    </xf>
    <xf numFmtId="0" fontId="5" fillId="0" borderId="71" xfId="0" applyFont="1" applyBorder="1" applyAlignment="1">
      <alignment vertical="center"/>
    </xf>
    <xf numFmtId="0" fontId="1" fillId="0" borderId="37" xfId="0" applyFont="1" applyBorder="1"/>
    <xf numFmtId="0" fontId="5" fillId="2" borderId="38" xfId="0" applyFont="1" applyFill="1" applyBorder="1" applyAlignment="1">
      <alignment horizontal="right" vertical="center"/>
    </xf>
    <xf numFmtId="0" fontId="10" fillId="0" borderId="13" xfId="0" applyFont="1" applyBorder="1" applyAlignment="1">
      <alignment horizontal="center" vertical="center"/>
    </xf>
    <xf numFmtId="0" fontId="1" fillId="0" borderId="1" xfId="0" applyFont="1" applyBorder="1"/>
    <xf numFmtId="0" fontId="6" fillId="0" borderId="1" xfId="0" applyFont="1" applyBorder="1" applyAlignment="1">
      <alignment horizontal="center" vertical="center"/>
    </xf>
    <xf numFmtId="0" fontId="1" fillId="0" borderId="77" xfId="0" applyFont="1" applyBorder="1"/>
    <xf numFmtId="0" fontId="1" fillId="0" borderId="76" xfId="0" applyFont="1" applyBorder="1"/>
    <xf numFmtId="0" fontId="1" fillId="0" borderId="78" xfId="0" applyFont="1" applyBorder="1"/>
    <xf numFmtId="0" fontId="1" fillId="0" borderId="34" xfId="0" applyFont="1" applyBorder="1"/>
    <xf numFmtId="0" fontId="1" fillId="0" borderId="36" xfId="0" applyFont="1" applyBorder="1"/>
    <xf numFmtId="0" fontId="1" fillId="0" borderId="32" xfId="0" applyFont="1" applyBorder="1"/>
    <xf numFmtId="0" fontId="1" fillId="0" borderId="0" xfId="0" applyFont="1" applyAlignment="1">
      <alignment horizontal="center" vertical="center"/>
    </xf>
    <xf numFmtId="0" fontId="1" fillId="0" borderId="59" xfId="0" applyFont="1" applyBorder="1"/>
    <xf numFmtId="0" fontId="10" fillId="0" borderId="13" xfId="0" applyFont="1" applyBorder="1" applyAlignment="1">
      <alignment vertical="center"/>
    </xf>
    <xf numFmtId="0" fontId="10" fillId="0" borderId="58" xfId="0" applyFont="1" applyBorder="1" applyAlignment="1">
      <alignment vertical="center"/>
    </xf>
    <xf numFmtId="0" fontId="6" fillId="0" borderId="77" xfId="0" applyFont="1" applyBorder="1" applyAlignment="1">
      <alignment vertical="center"/>
    </xf>
    <xf numFmtId="0" fontId="6" fillId="0" borderId="76" xfId="0" applyFont="1" applyBorder="1" applyAlignment="1">
      <alignment vertical="center"/>
    </xf>
    <xf numFmtId="0" fontId="6" fillId="0" borderId="28" xfId="0" applyFont="1" applyBorder="1" applyAlignment="1">
      <alignment vertical="center"/>
    </xf>
    <xf numFmtId="0" fontId="6" fillId="0" borderId="36" xfId="0" applyFont="1" applyBorder="1" applyAlignment="1">
      <alignment vertical="center"/>
    </xf>
    <xf numFmtId="0" fontId="6" fillId="0" borderId="32" xfId="0" applyFont="1" applyBorder="1" applyAlignment="1">
      <alignment vertical="center"/>
    </xf>
    <xf numFmtId="0" fontId="6" fillId="0" borderId="0" xfId="0" applyFont="1" applyFill="1" applyBorder="1" applyAlignment="1">
      <alignment horizontal="center" vertical="center" wrapText="1"/>
    </xf>
    <xf numFmtId="1" fontId="6" fillId="0" borderId="65" xfId="0" applyNumberFormat="1" applyFont="1" applyBorder="1" applyAlignment="1">
      <alignment horizontal="center" vertical="center"/>
    </xf>
    <xf numFmtId="0" fontId="6" fillId="0" borderId="80" xfId="0" applyFont="1" applyBorder="1" applyAlignment="1">
      <alignment vertical="center"/>
    </xf>
    <xf numFmtId="2" fontId="6" fillId="0" borderId="16" xfId="0" applyNumberFormat="1" applyFont="1" applyBorder="1" applyAlignment="1">
      <alignment horizontal="left" vertical="center"/>
    </xf>
    <xf numFmtId="0" fontId="6" fillId="0" borderId="16" xfId="0" applyFont="1" applyBorder="1" applyAlignment="1">
      <alignment horizontal="right" vertical="center"/>
    </xf>
    <xf numFmtId="0" fontId="1" fillId="0" borderId="15" xfId="0" applyFont="1" applyBorder="1"/>
    <xf numFmtId="10" fontId="5" fillId="0" borderId="21" xfId="0" applyNumberFormat="1" applyFont="1" applyBorder="1" applyAlignment="1">
      <alignment horizontal="center" vertical="center"/>
    </xf>
    <xf numFmtId="2" fontId="5" fillId="0" borderId="38" xfId="0" applyNumberFormat="1" applyFont="1" applyBorder="1" applyAlignment="1">
      <alignment horizontal="center" vertical="center"/>
    </xf>
    <xf numFmtId="2" fontId="5" fillId="0" borderId="72" xfId="0" applyNumberFormat="1" applyFont="1" applyBorder="1" applyAlignment="1">
      <alignment vertical="center"/>
    </xf>
    <xf numFmtId="10" fontId="22" fillId="0" borderId="80" xfId="0" applyNumberFormat="1" applyFont="1" applyBorder="1" applyAlignment="1">
      <alignment horizontal="left" vertical="center"/>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6" fillId="0" borderId="0" xfId="0" applyFont="1" applyAlignment="1">
      <alignment vertical="center"/>
    </xf>
    <xf numFmtId="0" fontId="1" fillId="0" borderId="0" xfId="0" applyFont="1" applyFill="1" applyBorder="1" applyAlignment="1">
      <alignment vertical="center"/>
    </xf>
    <xf numFmtId="1"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7" xfId="0" applyFont="1" applyBorder="1"/>
    <xf numFmtId="0" fontId="18" fillId="0" borderId="66" xfId="0" applyFont="1" applyBorder="1" applyAlignment="1">
      <alignment horizontal="justify" vertical="center"/>
    </xf>
    <xf numFmtId="0" fontId="18" fillId="0" borderId="65" xfId="0" applyFont="1" applyBorder="1" applyAlignment="1">
      <alignment horizontal="justify" vertical="center"/>
    </xf>
    <xf numFmtId="0" fontId="18" fillId="0" borderId="65" xfId="0" applyFont="1" applyBorder="1" applyAlignment="1">
      <alignment horizontal="center" vertical="center"/>
    </xf>
    <xf numFmtId="0" fontId="18" fillId="0" borderId="66" xfId="0" applyFont="1" applyBorder="1" applyAlignment="1">
      <alignment horizontal="justify" vertical="center" wrapText="1"/>
    </xf>
    <xf numFmtId="0" fontId="18" fillId="0" borderId="65" xfId="0" applyFont="1" applyBorder="1" applyAlignment="1">
      <alignment horizontal="justify" vertical="center" wrapText="1"/>
    </xf>
    <xf numFmtId="0" fontId="18" fillId="0" borderId="65" xfId="0" applyFont="1" applyBorder="1" applyAlignment="1">
      <alignment horizontal="center" vertical="center" wrapText="1"/>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5" fillId="0" borderId="43"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43" xfId="0" applyFont="1" applyBorder="1" applyAlignment="1">
      <alignment horizontal="center" vertical="center"/>
    </xf>
    <xf numFmtId="0" fontId="5" fillId="0" borderId="65" xfId="0" applyFont="1" applyBorder="1" applyAlignment="1">
      <alignment horizontal="center" vertical="center"/>
    </xf>
    <xf numFmtId="0" fontId="5" fillId="0" borderId="42" xfId="0" applyFont="1" applyBorder="1" applyAlignment="1">
      <alignment horizontal="center" vertical="center"/>
    </xf>
    <xf numFmtId="0" fontId="5" fillId="0" borderId="66" xfId="0" applyFont="1" applyBorder="1" applyAlignment="1">
      <alignment horizontal="center" vertical="center"/>
    </xf>
    <xf numFmtId="0" fontId="18" fillId="0" borderId="66" xfId="0" applyFont="1" applyBorder="1" applyAlignment="1">
      <alignment horizontal="left" vertical="center"/>
    </xf>
    <xf numFmtId="0" fontId="18" fillId="0" borderId="65" xfId="0" applyFont="1" applyBorder="1" applyAlignment="1">
      <alignment horizontal="left" vertical="center"/>
    </xf>
    <xf numFmtId="0" fontId="18" fillId="0" borderId="68" xfId="0" applyFont="1" applyBorder="1" applyAlignment="1">
      <alignment horizontal="left" vertical="center"/>
    </xf>
    <xf numFmtId="0" fontId="18" fillId="0" borderId="69" xfId="0" applyFont="1" applyBorder="1" applyAlignment="1">
      <alignment horizontal="left" vertical="center"/>
    </xf>
    <xf numFmtId="0" fontId="18" fillId="0" borderId="69" xfId="0" applyFont="1" applyBorder="1" applyAlignment="1">
      <alignment horizontal="center"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0" xfId="0" applyFont="1" applyFill="1" applyBorder="1" applyAlignment="1">
      <alignment horizontal="center" vertical="center"/>
    </xf>
    <xf numFmtId="0" fontId="6" fillId="0" borderId="10" xfId="0" applyFont="1" applyBorder="1" applyAlignment="1">
      <alignment horizontal="center" vertical="center"/>
    </xf>
    <xf numFmtId="0" fontId="7" fillId="4" borderId="18" xfId="0" applyFont="1" applyFill="1" applyBorder="1" applyAlignment="1">
      <alignment horizontal="center" vertical="center"/>
    </xf>
    <xf numFmtId="0" fontId="7" fillId="4" borderId="10"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0" xfId="0" applyFont="1" applyFill="1" applyBorder="1" applyAlignment="1">
      <alignment horizontal="center" vertical="center"/>
    </xf>
    <xf numFmtId="0" fontId="17" fillId="0" borderId="18"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10" xfId="0" applyFont="1" applyBorder="1" applyAlignment="1">
      <alignment horizontal="center" vertical="center"/>
    </xf>
    <xf numFmtId="0" fontId="14" fillId="4" borderId="18" xfId="0" applyFont="1" applyFill="1" applyBorder="1" applyAlignment="1">
      <alignment horizontal="center" vertical="center"/>
    </xf>
    <xf numFmtId="0" fontId="14" fillId="4" borderId="10" xfId="0" applyFont="1" applyFill="1" applyBorder="1" applyAlignment="1">
      <alignment horizontal="center" vertical="center"/>
    </xf>
    <xf numFmtId="164" fontId="6" fillId="0" borderId="2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23" xfId="0" applyNumberFormat="1" applyFont="1" applyBorder="1" applyAlignment="1">
      <alignment horizontal="center" vertical="center"/>
    </xf>
    <xf numFmtId="0" fontId="8" fillId="0" borderId="18" xfId="0" applyFont="1" applyBorder="1" applyAlignment="1">
      <alignment horizontal="left" vertical="center"/>
    </xf>
    <xf numFmtId="0" fontId="8" fillId="0" borderId="10" xfId="0" applyFont="1" applyBorder="1" applyAlignment="1">
      <alignment horizontal="left" vertical="center"/>
    </xf>
    <xf numFmtId="0" fontId="8" fillId="0" borderId="18" xfId="0" applyFont="1" applyBorder="1" applyAlignment="1">
      <alignment horizontal="left" vertical="center" wrapText="1"/>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164" fontId="6" fillId="0" borderId="50" xfId="0" applyNumberFormat="1" applyFont="1" applyBorder="1" applyAlignment="1">
      <alignment horizontal="center" vertical="center"/>
    </xf>
    <xf numFmtId="164" fontId="6" fillId="0" borderId="56" xfId="0" applyNumberFormat="1" applyFont="1" applyBorder="1" applyAlignment="1">
      <alignment horizontal="center" vertical="center"/>
    </xf>
    <xf numFmtId="164" fontId="6" fillId="0" borderId="22" xfId="0" quotePrefix="1" applyNumberFormat="1" applyFont="1" applyBorder="1" applyAlignment="1">
      <alignment horizontal="center" vertical="center"/>
    </xf>
    <xf numFmtId="164" fontId="6" fillId="0" borderId="24" xfId="0" quotePrefix="1" applyNumberFormat="1"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left" vertical="center" wrapText="1"/>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quotePrefix="1" applyNumberFormat="1" applyFont="1" applyBorder="1" applyAlignment="1">
      <alignment horizontal="center" vertical="center"/>
    </xf>
    <xf numFmtId="0" fontId="6" fillId="0" borderId="23"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34" xfId="0" applyFont="1" applyBorder="1" applyAlignment="1">
      <alignment horizontal="center" vertical="center" wrapText="1"/>
    </xf>
    <xf numFmtId="0" fontId="5" fillId="0" borderId="36" xfId="0" applyFont="1" applyBorder="1" applyAlignment="1">
      <alignment horizontal="center"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2" fontId="6" fillId="0" borderId="11" xfId="0" applyNumberFormat="1"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3" fillId="3" borderId="12" xfId="0" applyNumberFormat="1" applyFont="1" applyFill="1" applyBorder="1" applyAlignment="1">
      <alignment horizontal="center" vertical="center"/>
    </xf>
    <xf numFmtId="164" fontId="3" fillId="3" borderId="13" xfId="0" applyNumberFormat="1" applyFont="1" applyFill="1" applyBorder="1" applyAlignment="1">
      <alignment horizontal="center" vertical="center"/>
    </xf>
    <xf numFmtId="164" fontId="3" fillId="3" borderId="14" xfId="0" applyNumberFormat="1" applyFont="1" applyFill="1" applyBorder="1" applyAlignment="1">
      <alignment horizontal="center" vertical="center"/>
    </xf>
    <xf numFmtId="164" fontId="3" fillId="3" borderId="37" xfId="0" applyNumberFormat="1" applyFont="1" applyFill="1" applyBorder="1" applyAlignment="1">
      <alignment horizontal="center" vertical="center"/>
    </xf>
    <xf numFmtId="164" fontId="3" fillId="3" borderId="38" xfId="0" applyNumberFormat="1" applyFont="1" applyFill="1" applyBorder="1" applyAlignment="1">
      <alignment horizontal="center" vertical="center"/>
    </xf>
    <xf numFmtId="164" fontId="3" fillId="3" borderId="41" xfId="0" applyNumberFormat="1" applyFont="1" applyFill="1" applyBorder="1" applyAlignment="1">
      <alignment horizontal="center" vertical="center"/>
    </xf>
    <xf numFmtId="0" fontId="10" fillId="0" borderId="1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49" xfId="0" applyNumberFormat="1" applyFont="1" applyBorder="1" applyAlignment="1">
      <alignment horizontal="center" vertical="center"/>
    </xf>
    <xf numFmtId="164" fontId="6" fillId="0" borderId="57" xfId="0" applyNumberFormat="1" applyFont="1" applyBorder="1" applyAlignment="1">
      <alignment horizontal="center" vertical="center"/>
    </xf>
    <xf numFmtId="2" fontId="6" fillId="0" borderId="21" xfId="0" applyNumberFormat="1" applyFont="1" applyBorder="1" applyAlignment="1">
      <alignment horizontal="center"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2" fontId="5" fillId="0" borderId="37" xfId="0" applyNumberFormat="1" applyFont="1" applyFill="1" applyBorder="1" applyAlignment="1">
      <alignment horizontal="center" vertical="center"/>
    </xf>
    <xf numFmtId="2" fontId="5" fillId="0" borderId="38" xfId="0" applyNumberFormat="1" applyFont="1" applyFill="1" applyBorder="1" applyAlignment="1">
      <alignment horizontal="center" vertical="center"/>
    </xf>
    <xf numFmtId="2" fontId="5" fillId="0" borderId="41" xfId="0" applyNumberFormat="1" applyFont="1" applyFill="1" applyBorder="1" applyAlignment="1">
      <alignment horizontal="center" vertical="center"/>
    </xf>
    <xf numFmtId="2" fontId="6" fillId="0" borderId="10" xfId="0" applyNumberFormat="1" applyFont="1" applyBorder="1" applyAlignment="1">
      <alignment horizontal="center" vertical="center"/>
    </xf>
    <xf numFmtId="2" fontId="6" fillId="0" borderId="20" xfId="0" applyNumberFormat="1" applyFont="1" applyBorder="1" applyAlignment="1">
      <alignment horizontal="center" vertical="center"/>
    </xf>
    <xf numFmtId="2" fontId="5" fillId="0" borderId="10"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2" fontId="5" fillId="0" borderId="20" xfId="0" applyNumberFormat="1" applyFont="1" applyFill="1" applyBorder="1" applyAlignment="1">
      <alignment horizontal="center" vertical="center"/>
    </xf>
    <xf numFmtId="2" fontId="5" fillId="0" borderId="21" xfId="0" applyNumberFormat="1" applyFont="1" applyFill="1" applyBorder="1" applyAlignment="1">
      <alignment horizontal="center" vertical="center"/>
    </xf>
    <xf numFmtId="0" fontId="6" fillId="0" borderId="11" xfId="0" applyFont="1" applyBorder="1" applyAlignment="1">
      <alignment horizontal="center" vertical="center"/>
    </xf>
    <xf numFmtId="0" fontId="8" fillId="0" borderId="33" xfId="0" applyFont="1" applyBorder="1" applyAlignment="1">
      <alignment horizontal="left" vertical="center" wrapText="1"/>
    </xf>
    <xf numFmtId="0" fontId="8" fillId="0" borderId="30" xfId="0" applyFont="1" applyBorder="1" applyAlignment="1">
      <alignment horizontal="left" vertical="center" wrapText="1"/>
    </xf>
    <xf numFmtId="0" fontId="8" fillId="0" borderId="34" xfId="0" applyFont="1" applyBorder="1" applyAlignment="1">
      <alignment horizontal="left" vertical="center" wrapText="1"/>
    </xf>
    <xf numFmtId="0" fontId="8" fillId="0" borderId="32" xfId="0" applyFont="1" applyBorder="1" applyAlignment="1">
      <alignment horizontal="left" vertical="center" wrapText="1"/>
    </xf>
    <xf numFmtId="2" fontId="6" fillId="0" borderId="10" xfId="0" quotePrefix="1" applyNumberFormat="1" applyFont="1" applyBorder="1" applyAlignment="1">
      <alignment horizontal="center" vertical="center"/>
    </xf>
    <xf numFmtId="2" fontId="6" fillId="0" borderId="11" xfId="0" quotePrefix="1" applyNumberFormat="1" applyFont="1" applyBorder="1" applyAlignment="1">
      <alignment horizontal="center" vertical="center"/>
    </xf>
    <xf numFmtId="0" fontId="5" fillId="0" borderId="3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2" fontId="6" fillId="0" borderId="40" xfId="0" applyNumberFormat="1" applyFont="1" applyBorder="1" applyAlignment="1">
      <alignment horizontal="center" vertical="center" wrapText="1"/>
    </xf>
    <xf numFmtId="2" fontId="6" fillId="0" borderId="39" xfId="0" applyNumberFormat="1" applyFont="1" applyBorder="1" applyAlignment="1">
      <alignment horizontal="center" vertical="center" wrapText="1"/>
    </xf>
    <xf numFmtId="2" fontId="5" fillId="0" borderId="40" xfId="0" applyNumberFormat="1" applyFont="1" applyFill="1" applyBorder="1" applyAlignment="1">
      <alignment horizontal="center" vertical="center" wrapText="1"/>
    </xf>
    <xf numFmtId="2" fontId="5" fillId="0" borderId="38" xfId="0" applyNumberFormat="1" applyFont="1" applyFill="1" applyBorder="1" applyAlignment="1">
      <alignment horizontal="center" vertical="center" wrapText="1"/>
    </xf>
    <xf numFmtId="2" fontId="5" fillId="0" borderId="41" xfId="0" applyNumberFormat="1" applyFont="1" applyFill="1" applyBorder="1" applyAlignment="1">
      <alignment horizontal="center" vertical="center" wrapText="1"/>
    </xf>
    <xf numFmtId="0" fontId="6" fillId="0" borderId="10" xfId="0" quotePrefix="1" applyNumberFormat="1" applyFont="1" applyBorder="1" applyAlignment="1">
      <alignment horizontal="center" vertical="center"/>
    </xf>
    <xf numFmtId="0" fontId="6" fillId="0" borderId="10"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11" xfId="0" quotePrefix="1" applyNumberFormat="1" applyFont="1" applyBorder="1" applyAlignment="1">
      <alignment horizontal="center" vertical="center"/>
    </xf>
    <xf numFmtId="0" fontId="6" fillId="0" borderId="11" xfId="0" applyNumberFormat="1" applyFont="1" applyBorder="1" applyAlignment="1">
      <alignment horizontal="center" vertical="center"/>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1" xfId="0" applyFont="1" applyBorder="1" applyAlignment="1">
      <alignment horizontal="center" vertical="center" wrapText="1"/>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164" fontId="6" fillId="0" borderId="11" xfId="0" applyNumberFormat="1" applyFont="1" applyBorder="1" applyAlignment="1">
      <alignment horizontal="center" vertical="center"/>
    </xf>
    <xf numFmtId="164" fontId="6" fillId="0" borderId="21" xfId="0" applyNumberFormat="1" applyFont="1" applyBorder="1" applyAlignment="1">
      <alignment horizontal="center" vertical="center"/>
    </xf>
    <xf numFmtId="0" fontId="5" fillId="2" borderId="1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164" fontId="5" fillId="0" borderId="20" xfId="0" applyNumberFormat="1" applyFont="1" applyFill="1" applyBorder="1" applyAlignment="1">
      <alignment horizontal="center" vertical="center"/>
    </xf>
    <xf numFmtId="164" fontId="5" fillId="0" borderId="21" xfId="0" applyNumberFormat="1" applyFont="1" applyFill="1" applyBorder="1" applyAlignment="1">
      <alignment horizontal="center" vertical="center"/>
    </xf>
    <xf numFmtId="0" fontId="10" fillId="0" borderId="18"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20" xfId="0" applyFont="1" applyFill="1" applyBorder="1" applyAlignment="1">
      <alignment horizontal="justify" vertical="center" wrapText="1"/>
    </xf>
    <xf numFmtId="4" fontId="6" fillId="0" borderId="11" xfId="0" applyNumberFormat="1" applyFont="1" applyBorder="1" applyAlignment="1">
      <alignment horizontal="center" vertical="center"/>
    </xf>
    <xf numFmtId="4" fontId="6" fillId="0" borderId="21" xfId="0" applyNumberFormat="1" applyFont="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vertical="center"/>
    </xf>
    <xf numFmtId="164" fontId="6" fillId="0" borderId="20" xfId="0" applyNumberFormat="1" applyFont="1" applyBorder="1" applyAlignment="1">
      <alignment horizontal="center" vertical="center"/>
    </xf>
    <xf numFmtId="10" fontId="6" fillId="0" borderId="20"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4" fillId="2" borderId="34"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29"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2" xfId="0" applyFont="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58" xfId="0" applyFont="1" applyBorder="1" applyAlignment="1">
      <alignment horizontal="center" vertical="center"/>
    </xf>
    <xf numFmtId="0" fontId="17" fillId="0" borderId="12" xfId="0" applyFont="1" applyBorder="1" applyAlignment="1">
      <alignment horizontal="center" vertical="center" wrapText="1"/>
    </xf>
    <xf numFmtId="0" fontId="5" fillId="0" borderId="59" xfId="0" applyFont="1" applyBorder="1" applyAlignment="1">
      <alignment horizontal="center" vertical="center"/>
    </xf>
    <xf numFmtId="0" fontId="6" fillId="0" borderId="15" xfId="0" applyFont="1" applyFill="1" applyBorder="1" applyAlignment="1">
      <alignment horizontal="justify" vertical="center" wrapText="1"/>
    </xf>
    <xf numFmtId="0" fontId="6" fillId="0" borderId="16" xfId="0"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6" fillId="0" borderId="14" xfId="0" applyFont="1" applyFill="1" applyBorder="1" applyAlignment="1">
      <alignment horizontal="justify" vertical="center" wrapText="1"/>
    </xf>
    <xf numFmtId="0" fontId="6" fillId="0" borderId="37" xfId="0" applyFont="1" applyFill="1" applyBorder="1" applyAlignment="1">
      <alignment horizontal="justify" vertical="center" wrapText="1"/>
    </xf>
    <xf numFmtId="0" fontId="6" fillId="0" borderId="38" xfId="0" applyFont="1" applyFill="1" applyBorder="1" applyAlignment="1">
      <alignment horizontal="justify" vertical="center" wrapText="1"/>
    </xf>
    <xf numFmtId="0" fontId="6" fillId="0" borderId="41" xfId="0" applyFont="1" applyFill="1" applyBorder="1" applyAlignment="1">
      <alignment horizontal="justify" vertical="center" wrapText="1"/>
    </xf>
    <xf numFmtId="0" fontId="5" fillId="0" borderId="1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11" xfId="0" applyFont="1" applyFill="1" applyBorder="1" applyAlignment="1">
      <alignment horizontal="center" vertical="center" wrapText="1"/>
    </xf>
    <xf numFmtId="2" fontId="6" fillId="0" borderId="26" xfId="0" applyNumberFormat="1" applyFont="1" applyFill="1" applyBorder="1" applyAlignment="1">
      <alignment horizontal="center" vertical="center"/>
    </xf>
    <xf numFmtId="2" fontId="6" fillId="0" borderId="35" xfId="0" applyNumberFormat="1" applyFont="1" applyFill="1" applyBorder="1" applyAlignment="1">
      <alignment horizontal="center" vertical="center"/>
    </xf>
    <xf numFmtId="2" fontId="6" fillId="0" borderId="27" xfId="0" applyNumberFormat="1" applyFont="1" applyFill="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8"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10" xfId="0" applyFont="1" applyBorder="1" applyAlignment="1">
      <alignment horizontal="justify" vertical="center"/>
    </xf>
    <xf numFmtId="0" fontId="6" fillId="0" borderId="18" xfId="0" applyFont="1" applyBorder="1" applyAlignment="1">
      <alignment horizontal="justify" vertical="center"/>
    </xf>
    <xf numFmtId="0" fontId="6" fillId="0" borderId="19" xfId="0" applyFont="1" applyBorder="1" applyAlignment="1">
      <alignment horizontal="justify" vertical="center"/>
    </xf>
    <xf numFmtId="0" fontId="6" fillId="0" borderId="20" xfId="0" applyFont="1" applyBorder="1" applyAlignment="1">
      <alignment horizontal="justify" vertical="center"/>
    </xf>
    <xf numFmtId="0" fontId="10" fillId="0" borderId="52" xfId="0" applyFont="1" applyBorder="1" applyAlignment="1">
      <alignment horizontal="justify" vertical="center" wrapText="1"/>
    </xf>
    <xf numFmtId="0" fontId="10" fillId="0" borderId="53" xfId="0" applyFont="1" applyBorder="1" applyAlignment="1">
      <alignment horizontal="justify" vertical="center" wrapText="1"/>
    </xf>
    <xf numFmtId="0" fontId="10" fillId="0" borderId="54"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2" xfId="0" applyFont="1" applyBorder="1"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59" xfId="0" applyFont="1" applyBorder="1" applyAlignment="1">
      <alignment horizontal="center" vertical="center"/>
    </xf>
    <xf numFmtId="0" fontId="6" fillId="0" borderId="58" xfId="0" applyFont="1" applyBorder="1" applyAlignment="1">
      <alignment horizontal="center" vertical="center"/>
    </xf>
    <xf numFmtId="0" fontId="6" fillId="0" borderId="13" xfId="0" applyFont="1" applyBorder="1" applyAlignment="1">
      <alignment horizontal="center" vertical="center"/>
    </xf>
    <xf numFmtId="164" fontId="6" fillId="0" borderId="3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0" borderId="39" xfId="0" applyNumberFormat="1" applyFont="1" applyBorder="1" applyAlignment="1">
      <alignment horizontal="center" vertical="center"/>
    </xf>
    <xf numFmtId="4" fontId="6" fillId="0" borderId="40" xfId="0" applyNumberFormat="1" applyFont="1" applyBorder="1" applyAlignment="1">
      <alignment horizontal="center" vertical="center"/>
    </xf>
    <xf numFmtId="4" fontId="6" fillId="0" borderId="39" xfId="0" applyNumberFormat="1" applyFont="1" applyBorder="1" applyAlignment="1">
      <alignment horizontal="center" vertical="center"/>
    </xf>
    <xf numFmtId="0" fontId="6" fillId="0" borderId="40" xfId="0" applyNumberFormat="1"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2" xfId="0" applyFont="1" applyBorder="1" applyAlignment="1">
      <alignment horizontal="center"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5" fillId="2" borderId="12" xfId="0" applyFont="1" applyFill="1" applyBorder="1" applyAlignment="1">
      <alignment horizontal="justify" vertical="center" wrapText="1"/>
    </xf>
    <xf numFmtId="0" fontId="5" fillId="2" borderId="13" xfId="0" applyFont="1" applyFill="1" applyBorder="1" applyAlignment="1">
      <alignment horizontal="justify" vertical="center"/>
    </xf>
    <xf numFmtId="0" fontId="5" fillId="2" borderId="14" xfId="0" applyFont="1" applyFill="1" applyBorder="1" applyAlignment="1">
      <alignment horizontal="justify" vertical="center"/>
    </xf>
    <xf numFmtId="0" fontId="5" fillId="2" borderId="12" xfId="0" applyFont="1" applyFill="1" applyBorder="1" applyAlignment="1">
      <alignment horizontal="justify" vertical="center"/>
    </xf>
    <xf numFmtId="2" fontId="5" fillId="0" borderId="33"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30" xfId="0" applyNumberFormat="1" applyFont="1" applyBorder="1" applyAlignment="1">
      <alignment horizontal="center" vertical="center"/>
    </xf>
    <xf numFmtId="2" fontId="5" fillId="0" borderId="55"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0" xfId="0" applyNumberFormat="1" applyFont="1" applyBorder="1" applyAlignment="1">
      <alignment horizontal="center" vertical="center"/>
    </xf>
    <xf numFmtId="2" fontId="5" fillId="0" borderId="26" xfId="0" applyNumberFormat="1" applyFont="1" applyBorder="1" applyAlignment="1">
      <alignment horizontal="center" vertical="center"/>
    </xf>
    <xf numFmtId="2" fontId="5" fillId="0" borderId="27" xfId="0"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4" xfId="0" applyNumberFormat="1" applyFont="1" applyBorder="1" applyAlignment="1">
      <alignment horizontal="center" vertical="center"/>
    </xf>
    <xf numFmtId="0" fontId="6" fillId="0" borderId="19" xfId="0" applyFont="1" applyBorder="1" applyAlignment="1">
      <alignment horizontal="center" vertical="center"/>
    </xf>
    <xf numFmtId="2" fontId="6" fillId="0" borderId="22" xfId="0" applyNumberFormat="1" applyFont="1" applyBorder="1" applyAlignment="1">
      <alignment horizontal="center" vertical="center"/>
    </xf>
    <xf numFmtId="2" fontId="5" fillId="0" borderId="22" xfId="0" applyNumberFormat="1" applyFont="1" applyFill="1" applyBorder="1" applyAlignment="1">
      <alignment horizontal="center" vertical="center"/>
    </xf>
    <xf numFmtId="2" fontId="5" fillId="0" borderId="24" xfId="0" applyNumberFormat="1" applyFont="1" applyFill="1" applyBorder="1" applyAlignment="1">
      <alignment horizontal="center" vertical="center"/>
    </xf>
    <xf numFmtId="0" fontId="14" fillId="2" borderId="34"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2" fontId="6" fillId="0" borderId="26" xfId="0" applyNumberFormat="1" applyFont="1" applyBorder="1" applyAlignment="1">
      <alignment horizontal="center" vertical="center"/>
    </xf>
    <xf numFmtId="2" fontId="6" fillId="0" borderId="30" xfId="0" applyNumberFormat="1" applyFont="1" applyBorder="1" applyAlignment="1">
      <alignment horizontal="center" vertical="center"/>
    </xf>
    <xf numFmtId="2" fontId="6" fillId="0" borderId="5" xfId="0" applyNumberFormat="1" applyFont="1" applyBorder="1" applyAlignment="1">
      <alignment horizontal="center" vertical="center"/>
    </xf>
    <xf numFmtId="2" fontId="6" fillId="0" borderId="60" xfId="0" applyNumberFormat="1" applyFont="1" applyBorder="1" applyAlignment="1">
      <alignment horizontal="center" vertical="center"/>
    </xf>
    <xf numFmtId="2" fontId="5" fillId="0" borderId="26" xfId="0" applyNumberFormat="1" applyFont="1" applyFill="1" applyBorder="1" applyAlignment="1">
      <alignment horizontal="center" vertical="center"/>
    </xf>
    <xf numFmtId="2" fontId="5" fillId="0" borderId="27" xfId="0" applyNumberFormat="1" applyFont="1" applyFill="1" applyBorder="1" applyAlignment="1">
      <alignment horizontal="center" vertical="center"/>
    </xf>
    <xf numFmtId="2" fontId="5" fillId="0" borderId="5" xfId="0" applyNumberFormat="1" applyFont="1" applyFill="1" applyBorder="1" applyAlignment="1">
      <alignment horizontal="center" vertical="center"/>
    </xf>
    <xf numFmtId="2" fontId="5" fillId="0" borderId="4" xfId="0" applyNumberFormat="1" applyFont="1" applyFill="1" applyBorder="1" applyAlignment="1">
      <alignment horizontal="center" vertical="center"/>
    </xf>
    <xf numFmtId="2" fontId="6" fillId="0" borderId="40" xfId="0" applyNumberFormat="1" applyFont="1" applyBorder="1" applyAlignment="1">
      <alignment horizontal="center" vertical="center"/>
    </xf>
    <xf numFmtId="2" fontId="6" fillId="0" borderId="41"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6" fillId="0" borderId="14" xfId="0" applyFont="1" applyBorder="1" applyAlignment="1">
      <alignment horizontal="center" vertical="center"/>
    </xf>
    <xf numFmtId="9" fontId="6" fillId="0" borderId="20" xfId="0" applyNumberFormat="1" applyFont="1" applyBorder="1" applyAlignment="1">
      <alignment horizontal="center" vertical="center"/>
    </xf>
    <xf numFmtId="9" fontId="6" fillId="0" borderId="21" xfId="0" applyNumberFormat="1" applyFont="1" applyBorder="1" applyAlignment="1">
      <alignment horizontal="center" vertical="center"/>
    </xf>
    <xf numFmtId="0" fontId="5" fillId="2" borderId="13" xfId="0" applyFont="1" applyFill="1" applyBorder="1" applyAlignment="1">
      <alignment horizontal="justify" vertical="center" wrapText="1"/>
    </xf>
    <xf numFmtId="0" fontId="5" fillId="2" borderId="14" xfId="0" applyFont="1" applyFill="1" applyBorder="1" applyAlignment="1">
      <alignment horizontal="justify"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0" borderId="12" xfId="0" applyFont="1" applyBorder="1" applyAlignment="1">
      <alignment horizontal="center" vertical="center"/>
    </xf>
    <xf numFmtId="0" fontId="6" fillId="0" borderId="61" xfId="0" applyFont="1" applyBorder="1" applyAlignment="1">
      <alignment horizontal="center" vertical="center" wrapText="1"/>
    </xf>
    <xf numFmtId="0" fontId="6" fillId="0" borderId="22" xfId="0" applyFont="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6" fillId="0" borderId="43" xfId="0" applyFont="1" applyBorder="1" applyAlignment="1">
      <alignment horizontal="left" vertical="center"/>
    </xf>
    <xf numFmtId="0" fontId="22" fillId="0" borderId="15" xfId="0" applyFont="1" applyBorder="1" applyAlignment="1">
      <alignment horizontal="right" vertical="center"/>
    </xf>
    <xf numFmtId="0" fontId="22" fillId="0" borderId="16" xfId="0" applyFont="1" applyBorder="1" applyAlignment="1">
      <alignment horizontal="right" vertical="center"/>
    </xf>
    <xf numFmtId="10" fontId="6" fillId="0" borderId="67" xfId="0" applyNumberFormat="1" applyFont="1" applyBorder="1" applyAlignment="1">
      <alignment horizontal="center" vertical="center"/>
    </xf>
    <xf numFmtId="0" fontId="6" fillId="0" borderId="65" xfId="0" applyFont="1" applyBorder="1" applyAlignment="1">
      <alignment horizontal="center" vertical="center"/>
    </xf>
    <xf numFmtId="0" fontId="6" fillId="0" borderId="1" xfId="0" applyFont="1" applyBorder="1" applyAlignment="1">
      <alignment horizontal="center" vertical="center"/>
    </xf>
    <xf numFmtId="0" fontId="6" fillId="0" borderId="78" xfId="0" applyFont="1" applyBorder="1" applyAlignment="1">
      <alignment horizontal="center" vertical="center"/>
    </xf>
    <xf numFmtId="0" fontId="6" fillId="0" borderId="65" xfId="0" applyFont="1" applyBorder="1" applyAlignment="1">
      <alignment horizontal="justify" vertical="center" wrapText="1"/>
    </xf>
    <xf numFmtId="0" fontId="5" fillId="2" borderId="68" xfId="0" applyFont="1" applyFill="1" applyBorder="1" applyAlignment="1">
      <alignment horizontal="right" vertical="center"/>
    </xf>
    <xf numFmtId="0" fontId="5" fillId="2" borderId="69" xfId="0" applyFont="1" applyFill="1" applyBorder="1" applyAlignment="1">
      <alignment horizontal="righ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4" xfId="0" applyFont="1" applyBorder="1" applyAlignment="1">
      <alignment horizontal="center" vertical="center"/>
    </xf>
    <xf numFmtId="0" fontId="6" fillId="0" borderId="23" xfId="0" applyFont="1" applyBorder="1" applyAlignment="1">
      <alignment horizontal="center" vertical="center"/>
    </xf>
    <xf numFmtId="10" fontId="6" fillId="0" borderId="75" xfId="0" applyNumberFormat="1" applyFont="1" applyBorder="1" applyAlignment="1">
      <alignment horizontal="center" vertical="center"/>
    </xf>
    <xf numFmtId="10" fontId="6" fillId="0" borderId="25" xfId="0" applyNumberFormat="1" applyFont="1" applyBorder="1" applyAlignment="1">
      <alignment horizontal="center" vertical="center"/>
    </xf>
    <xf numFmtId="0" fontId="6" fillId="0" borderId="79" xfId="0" applyFont="1" applyBorder="1" applyAlignment="1">
      <alignment horizontal="center" vertical="center"/>
    </xf>
    <xf numFmtId="0" fontId="6" fillId="0" borderId="77" xfId="0" applyFont="1" applyBorder="1" applyAlignment="1">
      <alignment horizontal="center" vertical="center"/>
    </xf>
    <xf numFmtId="0" fontId="6" fillId="0" borderId="76" xfId="0" applyFont="1" applyBorder="1" applyAlignment="1">
      <alignment horizontal="center" vertical="center"/>
    </xf>
    <xf numFmtId="0" fontId="6" fillId="0" borderId="28" xfId="0" applyFont="1" applyBorder="1" applyAlignment="1">
      <alignment horizontal="center" vertical="center"/>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6" fillId="0" borderId="61" xfId="0" applyFont="1" applyBorder="1" applyAlignment="1">
      <alignment horizontal="center" vertical="center"/>
    </xf>
    <xf numFmtId="9" fontId="6" fillId="0" borderId="65" xfId="0" applyNumberFormat="1" applyFont="1" applyBorder="1" applyAlignment="1">
      <alignment horizontal="center" vertical="center"/>
    </xf>
    <xf numFmtId="9" fontId="6" fillId="0" borderId="67" xfId="0" applyNumberFormat="1" applyFont="1" applyBorder="1" applyAlignment="1">
      <alignment horizontal="center" vertical="center"/>
    </xf>
    <xf numFmtId="2" fontId="6" fillId="0" borderId="65" xfId="0" applyNumberFormat="1" applyFont="1" applyBorder="1" applyAlignment="1">
      <alignment horizontal="center" vertical="center"/>
    </xf>
    <xf numFmtId="2" fontId="6" fillId="0" borderId="67" xfId="0" applyNumberFormat="1" applyFont="1" applyBorder="1" applyAlignment="1">
      <alignment horizontal="center" vertical="center"/>
    </xf>
    <xf numFmtId="9" fontId="6" fillId="0" borderId="22" xfId="0" applyNumberFormat="1" applyFont="1" applyBorder="1" applyAlignment="1">
      <alignment horizontal="center" vertical="center"/>
    </xf>
    <xf numFmtId="9" fontId="6" fillId="0" borderId="24" xfId="0" applyNumberFormat="1" applyFont="1" applyBorder="1" applyAlignment="1">
      <alignment horizontal="center" vertical="center"/>
    </xf>
    <xf numFmtId="0" fontId="6" fillId="0" borderId="37" xfId="0" applyFont="1" applyBorder="1" applyAlignment="1">
      <alignment horizontal="center" vertical="center"/>
    </xf>
    <xf numFmtId="0" fontId="6" fillId="0" borderId="71" xfId="0" applyFont="1" applyBorder="1" applyAlignment="1">
      <alignment horizontal="center" vertical="center"/>
    </xf>
    <xf numFmtId="0" fontId="10" fillId="0" borderId="0" xfId="0" applyFont="1" applyFill="1" applyBorder="1" applyAlignment="1">
      <alignment horizontal="left" vertical="center" wrapText="1"/>
    </xf>
    <xf numFmtId="0" fontId="6" fillId="2" borderId="0" xfId="0" applyFont="1" applyFill="1" applyAlignment="1">
      <alignment horizontal="justify" vertical="center"/>
    </xf>
    <xf numFmtId="0" fontId="10" fillId="0" borderId="0" xfId="0" applyFont="1" applyAlignment="1">
      <alignment horizontal="left" vertical="center"/>
    </xf>
    <xf numFmtId="0" fontId="22" fillId="0" borderId="0" xfId="0" applyFont="1" applyAlignment="1">
      <alignment horizontal="justify"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4" xfId="0" applyFont="1" applyBorder="1" applyAlignment="1">
      <alignment horizontal="left" vertical="center"/>
    </xf>
    <xf numFmtId="0" fontId="6" fillId="0" borderId="66" xfId="0" applyFont="1" applyBorder="1" applyAlignment="1">
      <alignment horizontal="center" vertical="center"/>
    </xf>
    <xf numFmtId="0" fontId="6" fillId="0" borderId="65"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42" xfId="0" applyFont="1" applyBorder="1" applyAlignment="1">
      <alignment horizontal="left" vertical="center"/>
    </xf>
    <xf numFmtId="0" fontId="10" fillId="0" borderId="51"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5" xfId="0" applyFont="1" applyFill="1" applyBorder="1" applyAlignment="1">
      <alignment horizontal="center" vertical="center" wrapText="1"/>
    </xf>
    <xf numFmtId="2" fontId="6" fillId="0" borderId="19" xfId="0" applyNumberFormat="1" applyFont="1" applyFill="1" applyBorder="1" applyAlignment="1">
      <alignment horizontal="center" vertical="center" wrapText="1"/>
    </xf>
    <xf numFmtId="2" fontId="6" fillId="0" borderId="40" xfId="0" applyNumberFormat="1" applyFont="1" applyFill="1" applyBorder="1" applyAlignment="1">
      <alignment horizontal="center" vertical="center" wrapText="1"/>
    </xf>
    <xf numFmtId="2" fontId="6" fillId="0" borderId="20" xfId="0" applyNumberFormat="1" applyFont="1" applyFill="1" applyBorder="1" applyAlignment="1">
      <alignment horizontal="center" vertical="center" wrapText="1"/>
    </xf>
    <xf numFmtId="2" fontId="6" fillId="0" borderId="21" xfId="0" applyNumberFormat="1" applyFont="1" applyFill="1" applyBorder="1" applyAlignment="1">
      <alignment horizontal="center" vertical="center" wrapText="1"/>
    </xf>
    <xf numFmtId="2" fontId="5" fillId="0" borderId="19" xfId="0" applyNumberFormat="1" applyFont="1" applyFill="1" applyBorder="1" applyAlignment="1">
      <alignment horizontal="center" vertical="center" wrapText="1"/>
    </xf>
    <xf numFmtId="2" fontId="5" fillId="0" borderId="20" xfId="0" applyNumberFormat="1" applyFont="1" applyFill="1" applyBorder="1" applyAlignment="1">
      <alignment horizontal="center" vertical="center" wrapText="1"/>
    </xf>
    <xf numFmtId="2" fontId="5" fillId="0" borderId="21" xfId="0" applyNumberFormat="1" applyFont="1" applyFill="1" applyBorder="1" applyAlignment="1">
      <alignment horizontal="center" vertical="center" wrapText="1"/>
    </xf>
    <xf numFmtId="2" fontId="6" fillId="0" borderId="24" xfId="0" applyNumberFormat="1" applyFont="1" applyFill="1" applyBorder="1" applyAlignment="1">
      <alignment horizontal="center" vertical="center" wrapText="1"/>
    </xf>
    <xf numFmtId="2" fontId="6" fillId="0" borderId="56" xfId="0" applyNumberFormat="1"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1" xfId="0" applyFont="1" applyFill="1" applyBorder="1" applyAlignment="1">
      <alignment horizontal="center" vertical="center"/>
    </xf>
    <xf numFmtId="0" fontId="6" fillId="0" borderId="6"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31" xfId="0" applyFont="1" applyFill="1" applyBorder="1" applyAlignment="1">
      <alignment horizontal="justify" vertical="center" wrapText="1"/>
    </xf>
    <xf numFmtId="0" fontId="6" fillId="0" borderId="28" xfId="0" applyFont="1" applyFill="1" applyBorder="1" applyAlignment="1">
      <alignment horizontal="justify" vertical="center" wrapText="1"/>
    </xf>
    <xf numFmtId="0" fontId="6" fillId="0" borderId="36" xfId="0" applyFont="1" applyFill="1" applyBorder="1" applyAlignment="1">
      <alignment horizontal="justify" vertical="center" wrapText="1"/>
    </xf>
    <xf numFmtId="0" fontId="6" fillId="0" borderId="32" xfId="0" applyFont="1" applyFill="1" applyBorder="1" applyAlignment="1">
      <alignment horizontal="justify" vertical="center" wrapText="1"/>
    </xf>
    <xf numFmtId="0" fontId="6" fillId="0" borderId="6" xfId="0" applyFont="1" applyFill="1" applyBorder="1" applyAlignment="1">
      <alignment horizontal="left" vertical="center"/>
    </xf>
    <xf numFmtId="0" fontId="6" fillId="0" borderId="3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6" xfId="0" applyFont="1" applyBorder="1" applyAlignment="1">
      <alignment horizontal="left" vertical="center"/>
    </xf>
    <xf numFmtId="0" fontId="6" fillId="0" borderId="31" xfId="0" applyFont="1" applyBorder="1" applyAlignment="1">
      <alignment horizontal="left" vertical="center"/>
    </xf>
    <xf numFmtId="0" fontId="6" fillId="0" borderId="61" xfId="0" applyFont="1" applyFill="1" applyBorder="1" applyAlignment="1">
      <alignment horizontal="justify" vertical="center" wrapText="1"/>
    </xf>
    <xf numFmtId="0" fontId="6" fillId="0" borderId="22" xfId="0" applyFont="1" applyFill="1" applyBorder="1" applyAlignment="1">
      <alignment horizontal="justify" vertical="center" wrapText="1"/>
    </xf>
    <xf numFmtId="0" fontId="6" fillId="0" borderId="64" xfId="0" applyFont="1" applyFill="1" applyBorder="1" applyAlignment="1">
      <alignment horizontal="justify" vertical="center" wrapText="1"/>
    </xf>
    <xf numFmtId="0" fontId="6" fillId="0" borderId="57" xfId="0" applyFont="1" applyFill="1" applyBorder="1" applyAlignment="1">
      <alignment horizontal="justify" vertical="center" wrapText="1"/>
    </xf>
    <xf numFmtId="2" fontId="6" fillId="0" borderId="22" xfId="0" applyNumberFormat="1" applyFont="1" applyFill="1" applyBorder="1" applyAlignment="1">
      <alignment horizontal="center" vertical="center" wrapText="1"/>
    </xf>
    <xf numFmtId="2" fontId="6" fillId="0" borderId="57" xfId="0" applyNumberFormat="1" applyFont="1" applyFill="1" applyBorder="1" applyAlignment="1">
      <alignment horizontal="center" vertical="center" wrapText="1"/>
    </xf>
    <xf numFmtId="0" fontId="6" fillId="0" borderId="62" xfId="0" applyFont="1" applyFill="1" applyBorder="1" applyAlignment="1">
      <alignment horizontal="left" vertical="center"/>
    </xf>
    <xf numFmtId="0" fontId="6" fillId="0" borderId="63" xfId="0" applyFont="1" applyFill="1" applyBorder="1" applyAlignment="1">
      <alignment horizontal="left" vertical="center"/>
    </xf>
    <xf numFmtId="0" fontId="5" fillId="0" borderId="45"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52" xfId="0" applyFont="1" applyFill="1" applyBorder="1" applyAlignment="1">
      <alignment horizontal="center" vertical="center"/>
    </xf>
    <xf numFmtId="0" fontId="5" fillId="0" borderId="63" xfId="0" applyFont="1" applyFill="1" applyBorder="1" applyAlignment="1">
      <alignment horizontal="center" vertical="center"/>
    </xf>
    <xf numFmtId="0" fontId="6" fillId="0" borderId="53" xfId="0" applyFont="1" applyFill="1" applyBorder="1" applyAlignment="1">
      <alignment horizontal="left" vertical="center"/>
    </xf>
    <xf numFmtId="0" fontId="5" fillId="0" borderId="47"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2" fillId="2" borderId="1"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164" fontId="20" fillId="0" borderId="12" xfId="0" applyNumberFormat="1" applyFont="1" applyFill="1" applyBorder="1" applyAlignment="1">
      <alignment horizontal="center" vertical="center"/>
    </xf>
    <xf numFmtId="164" fontId="20" fillId="0" borderId="13" xfId="0" applyNumberFormat="1" applyFont="1" applyFill="1" applyBorder="1" applyAlignment="1">
      <alignment horizontal="center" vertical="center"/>
    </xf>
    <xf numFmtId="164" fontId="20" fillId="0" borderId="14" xfId="0" applyNumberFormat="1" applyFont="1" applyFill="1" applyBorder="1" applyAlignment="1">
      <alignment horizontal="center" vertical="center"/>
    </xf>
    <xf numFmtId="164" fontId="20" fillId="0" borderId="37" xfId="0" applyNumberFormat="1" applyFont="1" applyFill="1" applyBorder="1" applyAlignment="1">
      <alignment horizontal="center" vertical="center"/>
    </xf>
    <xf numFmtId="164" fontId="20" fillId="0" borderId="38" xfId="0" applyNumberFormat="1" applyFont="1" applyFill="1" applyBorder="1" applyAlignment="1">
      <alignment horizontal="center" vertical="center"/>
    </xf>
    <xf numFmtId="164" fontId="20" fillId="0" borderId="41" xfId="0" applyNumberFormat="1" applyFont="1" applyFill="1" applyBorder="1" applyAlignment="1">
      <alignment horizontal="center" vertical="center"/>
    </xf>
    <xf numFmtId="0" fontId="10" fillId="0" borderId="28" xfId="0" applyFont="1" applyFill="1" applyBorder="1" applyAlignment="1">
      <alignment horizontal="center" vertical="center" wrapText="1"/>
    </xf>
    <xf numFmtId="0" fontId="6" fillId="0" borderId="0" xfId="0" applyFont="1" applyFill="1" applyBorder="1" applyAlignment="1">
      <alignment horizontal="justify" vertical="center"/>
    </xf>
    <xf numFmtId="0" fontId="6" fillId="0" borderId="0" xfId="0" applyFont="1" applyAlignment="1">
      <alignment horizontal="left"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6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29"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2" xfId="0" applyFont="1" applyBorder="1" applyAlignment="1">
      <alignment horizontal="center" vertical="center" wrapText="1"/>
    </xf>
    <xf numFmtId="0" fontId="6" fillId="0" borderId="67" xfId="0" applyFont="1" applyBorder="1" applyAlignment="1">
      <alignment horizontal="center" vertical="center"/>
    </xf>
    <xf numFmtId="0" fontId="6" fillId="0" borderId="73" xfId="0" applyFont="1" applyBorder="1" applyAlignment="1">
      <alignment horizontal="center" vertical="center"/>
    </xf>
    <xf numFmtId="0" fontId="6" fillId="0" borderId="75" xfId="0" applyFont="1" applyBorder="1" applyAlignment="1">
      <alignment horizontal="center" vertical="center"/>
    </xf>
    <xf numFmtId="0" fontId="5" fillId="0" borderId="42"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164" fontId="6" fillId="0" borderId="43" xfId="0" applyNumberFormat="1" applyFont="1" applyBorder="1" applyAlignment="1">
      <alignment horizontal="center" vertical="center"/>
    </xf>
    <xf numFmtId="164" fontId="6" fillId="0" borderId="69" xfId="0" applyNumberFormat="1" applyFont="1" applyBorder="1" applyAlignment="1">
      <alignment horizontal="center" vertical="center"/>
    </xf>
    <xf numFmtId="10" fontId="6" fillId="0" borderId="44" xfId="0" applyNumberFormat="1" applyFont="1" applyBorder="1" applyAlignment="1">
      <alignment horizontal="center" vertical="center"/>
    </xf>
    <xf numFmtId="0" fontId="6" fillId="0" borderId="21" xfId="0" applyFont="1" applyBorder="1" applyAlignment="1">
      <alignment horizontal="center" vertical="center"/>
    </xf>
    <xf numFmtId="0" fontId="2" fillId="2" borderId="8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69" xfId="0" applyFont="1" applyFill="1" applyBorder="1" applyAlignment="1">
      <alignment horizontal="center" vertical="center"/>
    </xf>
    <xf numFmtId="164" fontId="2" fillId="3" borderId="43" xfId="0" applyNumberFormat="1" applyFont="1" applyFill="1" applyBorder="1" applyAlignment="1">
      <alignment horizontal="center" vertical="center"/>
    </xf>
    <xf numFmtId="0" fontId="2" fillId="3" borderId="44"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21" xfId="0" applyFont="1" applyFill="1" applyBorder="1" applyAlignment="1">
      <alignment horizontal="center" vertical="center"/>
    </xf>
    <xf numFmtId="0" fontId="8" fillId="0" borderId="65" xfId="0" applyFont="1" applyBorder="1" applyAlignment="1">
      <alignment horizontal="center" vertical="center"/>
    </xf>
    <xf numFmtId="0" fontId="6" fillId="0" borderId="42" xfId="0" applyFont="1" applyBorder="1" applyAlignment="1">
      <alignment horizontal="center" vertical="center"/>
    </xf>
    <xf numFmtId="0" fontId="2" fillId="2" borderId="5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3" xfId="0" applyFont="1" applyFill="1" applyBorder="1" applyAlignment="1">
      <alignment horizontal="justify" vertical="center" wrapText="1"/>
    </xf>
    <xf numFmtId="164" fontId="3" fillId="3" borderId="77" xfId="0" applyNumberFormat="1" applyFont="1" applyFill="1" applyBorder="1" applyAlignment="1">
      <alignment horizontal="center" vertical="center"/>
    </xf>
    <xf numFmtId="164" fontId="3" fillId="3" borderId="81"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164" fontId="3" fillId="3" borderId="4" xfId="0" applyNumberFormat="1" applyFont="1" applyFill="1" applyBorder="1" applyAlignment="1">
      <alignment horizontal="center" vertical="center"/>
    </xf>
    <xf numFmtId="0" fontId="23" fillId="0" borderId="0" xfId="0" applyFont="1" applyAlignment="1">
      <alignment horizontal="left" vertical="center"/>
    </xf>
    <xf numFmtId="0" fontId="2" fillId="0" borderId="0" xfId="0" applyFont="1" applyAlignment="1">
      <alignment horizontal="left" vertical="center"/>
    </xf>
    <xf numFmtId="164" fontId="6" fillId="0" borderId="65" xfId="0" applyNumberFormat="1" applyFont="1" applyFill="1" applyBorder="1" applyAlignment="1">
      <alignment horizontal="center" vertical="center"/>
    </xf>
    <xf numFmtId="164" fontId="6" fillId="0" borderId="67" xfId="0" applyNumberFormat="1" applyFont="1" applyFill="1" applyBorder="1" applyAlignment="1">
      <alignment horizontal="center" vertical="center"/>
    </xf>
    <xf numFmtId="9" fontId="6" fillId="0" borderId="65" xfId="0" applyNumberFormat="1" applyFont="1" applyFill="1" applyBorder="1" applyAlignment="1">
      <alignment horizontal="center" vertical="center"/>
    </xf>
    <xf numFmtId="9" fontId="6" fillId="0" borderId="67" xfId="0" applyNumberFormat="1" applyFont="1" applyFill="1" applyBorder="1" applyAlignment="1">
      <alignment horizontal="center" vertical="center"/>
    </xf>
    <xf numFmtId="164" fontId="6" fillId="0" borderId="66" xfId="0" applyNumberFormat="1" applyFont="1" applyFill="1" applyBorder="1" applyAlignment="1">
      <alignment horizontal="center" vertical="center"/>
    </xf>
    <xf numFmtId="9" fontId="6" fillId="0" borderId="65" xfId="0" applyNumberFormat="1" applyFont="1" applyFill="1" applyBorder="1" applyAlignment="1">
      <alignment horizontal="left" vertical="center" wrapText="1"/>
    </xf>
    <xf numFmtId="9" fontId="6" fillId="0" borderId="67" xfId="0" applyNumberFormat="1" applyFont="1" applyFill="1" applyBorder="1" applyAlignment="1">
      <alignment horizontal="left" vertical="center" wrapText="1"/>
    </xf>
    <xf numFmtId="9" fontId="6" fillId="0" borderId="69" xfId="0" applyNumberFormat="1" applyFont="1" applyFill="1" applyBorder="1" applyAlignment="1">
      <alignment horizontal="left" vertical="center" wrapText="1"/>
    </xf>
    <xf numFmtId="9" fontId="6" fillId="0" borderId="21" xfId="0" applyNumberFormat="1" applyFont="1" applyFill="1" applyBorder="1" applyAlignment="1">
      <alignment horizontal="left" vertical="center" wrapText="1"/>
    </xf>
    <xf numFmtId="0" fontId="5" fillId="2" borderId="5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0" xfId="0" applyFont="1" applyBorder="1" applyAlignment="1">
      <alignment horizontal="justify" vertical="center" wrapText="1"/>
    </xf>
    <xf numFmtId="164" fontId="6" fillId="0" borderId="68" xfId="0" applyNumberFormat="1" applyFont="1" applyFill="1" applyBorder="1" applyAlignment="1">
      <alignment horizontal="center" vertical="center" wrapText="1"/>
    </xf>
    <xf numFmtId="164" fontId="6" fillId="0" borderId="69" xfId="0" applyNumberFormat="1"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6" fillId="0" borderId="66" xfId="0" applyFont="1" applyBorder="1" applyAlignment="1">
      <alignment horizontal="left" vertical="center"/>
    </xf>
    <xf numFmtId="0" fontId="6" fillId="0" borderId="65" xfId="0" applyFont="1" applyBorder="1" applyAlignment="1">
      <alignment horizontal="left" vertical="center"/>
    </xf>
    <xf numFmtId="164" fontId="6" fillId="0" borderId="66" xfId="0" applyNumberFormat="1" applyFont="1" applyFill="1" applyBorder="1" applyAlignment="1">
      <alignment horizontal="left" vertical="center" wrapText="1"/>
    </xf>
    <xf numFmtId="164" fontId="6" fillId="0" borderId="65" xfId="0" applyNumberFormat="1" applyFont="1" applyFill="1" applyBorder="1" applyAlignment="1">
      <alignment horizontal="left" vertical="center" wrapText="1"/>
    </xf>
    <xf numFmtId="164" fontId="6" fillId="0" borderId="65" xfId="0" applyNumberFormat="1" applyFont="1" applyBorder="1" applyAlignment="1">
      <alignment horizontal="center"/>
    </xf>
    <xf numFmtId="164" fontId="6" fillId="0" borderId="65" xfId="0" applyNumberFormat="1"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3"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P$53" lockText="1" noThreeD="1"/>
</file>

<file path=xl/ctrlProps/ctrlProp10.xml><?xml version="1.0" encoding="utf-8"?>
<formControlPr xmlns="http://schemas.microsoft.com/office/spreadsheetml/2009/9/main" objectType="CheckBox" fmlaLink="$O$2" lockText="1" noThreeD="1"/>
</file>

<file path=xl/ctrlProps/ctrlProp11.xml><?xml version="1.0" encoding="utf-8"?>
<formControlPr xmlns="http://schemas.microsoft.com/office/spreadsheetml/2009/9/main" objectType="CheckBox" fmlaLink="$P$2" lockText="1" noThreeD="1"/>
</file>

<file path=xl/ctrlProps/ctrlProp12.xml><?xml version="1.0" encoding="utf-8"?>
<formControlPr xmlns="http://schemas.microsoft.com/office/spreadsheetml/2009/9/main" objectType="CheckBox" fmlaLink="$Q$2" lockText="1" noThreeD="1"/>
</file>

<file path=xl/ctrlProps/ctrlProp13.xml><?xml version="1.0" encoding="utf-8"?>
<formControlPr xmlns="http://schemas.microsoft.com/office/spreadsheetml/2009/9/main" objectType="CheckBox" fmlaLink="$L$3" lockText="1" noThreeD="1"/>
</file>

<file path=xl/ctrlProps/ctrlProp14.xml><?xml version="1.0" encoding="utf-8"?>
<formControlPr xmlns="http://schemas.microsoft.com/office/spreadsheetml/2009/9/main" objectType="CheckBox" fmlaLink="$M$3" lockText="1" noThreeD="1"/>
</file>

<file path=xl/ctrlProps/ctrlProp15.xml><?xml version="1.0" encoding="utf-8"?>
<formControlPr xmlns="http://schemas.microsoft.com/office/spreadsheetml/2009/9/main" objectType="CheckBox" fmlaLink="$N$3" lockText="1" noThreeD="1"/>
</file>

<file path=xl/ctrlProps/ctrlProp16.xml><?xml version="1.0" encoding="utf-8"?>
<formControlPr xmlns="http://schemas.microsoft.com/office/spreadsheetml/2009/9/main" objectType="CheckBox" fmlaLink="$O$3" lockText="1" noThreeD="1"/>
</file>

<file path=xl/ctrlProps/ctrlProp17.xml><?xml version="1.0" encoding="utf-8"?>
<formControlPr xmlns="http://schemas.microsoft.com/office/spreadsheetml/2009/9/main" objectType="CheckBox" fmlaLink="$P$3" lockText="1" noThreeD="1"/>
</file>

<file path=xl/ctrlProps/ctrlProp18.xml><?xml version="1.0" encoding="utf-8"?>
<formControlPr xmlns="http://schemas.microsoft.com/office/spreadsheetml/2009/9/main" objectType="CheckBox" fmlaLink="$R$3" lockText="1" noThreeD="1"/>
</file>

<file path=xl/ctrlProps/ctrlProp19.xml><?xml version="1.0" encoding="utf-8"?>
<formControlPr xmlns="http://schemas.microsoft.com/office/spreadsheetml/2009/9/main" objectType="CheckBox" checked="Checked" fmlaLink="$Q$3" lockText="1" noThreeD="1"/>
</file>

<file path=xl/ctrlProps/ctrlProp2.xml><?xml version="1.0" encoding="utf-8"?>
<formControlPr xmlns="http://schemas.microsoft.com/office/spreadsheetml/2009/9/main" objectType="CheckBox" fmlaLink="$AF$33" lockText="1" noThreeD="1"/>
</file>

<file path=xl/ctrlProps/ctrlProp20.xml><?xml version="1.0" encoding="utf-8"?>
<formControlPr xmlns="http://schemas.microsoft.com/office/spreadsheetml/2009/9/main" objectType="CheckBox" fmlaLink="$L$4" lockText="1" noThreeD="1"/>
</file>

<file path=xl/ctrlProps/ctrlProp21.xml><?xml version="1.0" encoding="utf-8"?>
<formControlPr xmlns="http://schemas.microsoft.com/office/spreadsheetml/2009/9/main" objectType="CheckBox" fmlaLink="$N$4" lockText="1" noThreeD="1"/>
</file>

<file path=xl/ctrlProps/ctrlProp22.xml><?xml version="1.0" encoding="utf-8"?>
<formControlPr xmlns="http://schemas.microsoft.com/office/spreadsheetml/2009/9/main" objectType="CheckBox" fmlaLink="$M$4" lockText="1" noThreeD="1"/>
</file>

<file path=xl/ctrlProps/ctrlProp23.xml><?xml version="1.0" encoding="utf-8"?>
<formControlPr xmlns="http://schemas.microsoft.com/office/spreadsheetml/2009/9/main" objectType="CheckBox" fmlaLink="$O$4" lockText="1" noThreeD="1"/>
</file>

<file path=xl/ctrlProps/ctrlProp24.xml><?xml version="1.0" encoding="utf-8"?>
<formControlPr xmlns="http://schemas.microsoft.com/office/spreadsheetml/2009/9/main" objectType="CheckBox" fmlaLink="$P$4" lockText="1" noThreeD="1"/>
</file>

<file path=xl/ctrlProps/ctrlProp25.xml><?xml version="1.0" encoding="utf-8"?>
<formControlPr xmlns="http://schemas.microsoft.com/office/spreadsheetml/2009/9/main" objectType="CheckBox" fmlaLink="$Q$4" lockText="1" noThreeD="1"/>
</file>

<file path=xl/ctrlProps/ctrlProp26.xml><?xml version="1.0" encoding="utf-8"?>
<formControlPr xmlns="http://schemas.microsoft.com/office/spreadsheetml/2009/9/main" objectType="CheckBox" fmlaLink="$R$4" lockText="1" noThreeD="1"/>
</file>

<file path=xl/ctrlProps/ctrlProp27.xml><?xml version="1.0" encoding="utf-8"?>
<formControlPr xmlns="http://schemas.microsoft.com/office/spreadsheetml/2009/9/main" objectType="CheckBox" fmlaLink="$S$4" lockText="1" noThreeD="1"/>
</file>

<file path=xl/ctrlProps/ctrlProp28.xml><?xml version="1.0" encoding="utf-8"?>
<formControlPr xmlns="http://schemas.microsoft.com/office/spreadsheetml/2009/9/main" objectType="CheckBox" fmlaLink="$T$4" lockText="1" noThreeD="1"/>
</file>

<file path=xl/ctrlProps/ctrlProp29.xml><?xml version="1.0" encoding="utf-8"?>
<formControlPr xmlns="http://schemas.microsoft.com/office/spreadsheetml/2009/9/main" objectType="CheckBox" fmlaLink="$U$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V$4" lockText="1" noThreeD="1"/>
</file>

<file path=xl/ctrlProps/ctrlProp31.xml><?xml version="1.0" encoding="utf-8"?>
<formControlPr xmlns="http://schemas.microsoft.com/office/spreadsheetml/2009/9/main" objectType="CheckBox" fmlaLink="$L$5" lockText="1" noThreeD="1"/>
</file>

<file path=xl/ctrlProps/ctrlProp32.xml><?xml version="1.0" encoding="utf-8"?>
<formControlPr xmlns="http://schemas.microsoft.com/office/spreadsheetml/2009/9/main" objectType="CheckBox" fmlaLink="$M$5" lockText="1" noThreeD="1"/>
</file>

<file path=xl/ctrlProps/ctrlProp33.xml><?xml version="1.0" encoding="utf-8"?>
<formControlPr xmlns="http://schemas.microsoft.com/office/spreadsheetml/2009/9/main" objectType="CheckBox" fmlaLink="$N$5" lockText="1" noThreeD="1"/>
</file>

<file path=xl/ctrlProps/ctrlProp34.xml><?xml version="1.0" encoding="utf-8"?>
<formControlPr xmlns="http://schemas.microsoft.com/office/spreadsheetml/2009/9/main" objectType="CheckBox" fmlaLink="$O$5" lockText="1" noThreeD="1"/>
</file>

<file path=xl/ctrlProps/ctrlProp35.xml><?xml version="1.0" encoding="utf-8"?>
<formControlPr xmlns="http://schemas.microsoft.com/office/spreadsheetml/2009/9/main" objectType="CheckBox" fmlaLink="$L$6" lockText="1" noThreeD="1"/>
</file>

<file path=xl/ctrlProps/ctrlProp36.xml><?xml version="1.0" encoding="utf-8"?>
<formControlPr xmlns="http://schemas.microsoft.com/office/spreadsheetml/2009/9/main" objectType="CheckBox" fmlaLink="$L$1" lockText="1" noThreeD="1"/>
</file>

<file path=xl/ctrlProps/ctrlProp37.xml><?xml version="1.0" encoding="utf-8"?>
<formControlPr xmlns="http://schemas.microsoft.com/office/spreadsheetml/2009/9/main" objectType="CheckBox" fmlaLink="$L$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2" lockText="1" noThreeD="1"/>
</file>

<file path=xl/ctrlProps/ctrlProp8.xml><?xml version="1.0" encoding="utf-8"?>
<formControlPr xmlns="http://schemas.microsoft.com/office/spreadsheetml/2009/9/main" objectType="CheckBox" fmlaLink="$M$2" lockText="1" noThreeD="1"/>
</file>

<file path=xl/ctrlProps/ctrlProp9.xml><?xml version="1.0" encoding="utf-8"?>
<formControlPr xmlns="http://schemas.microsoft.com/office/spreadsheetml/2009/9/main" objectType="CheckBox" fmlaLink="$N$2" lockText="1" noThreeD="1"/>
</file>

<file path=xl/drawings/drawing1.xml><?xml version="1.0" encoding="utf-8"?>
<xdr:wsDr xmlns:xdr="http://schemas.openxmlformats.org/drawingml/2006/spreadsheetDrawing" xmlns:a="http://schemas.openxmlformats.org/drawingml/2006/main">
  <xdr:twoCellAnchor>
    <xdr:from>
      <xdr:col>41</xdr:col>
      <xdr:colOff>27213</xdr:colOff>
      <xdr:row>0</xdr:row>
      <xdr:rowOff>0</xdr:rowOff>
    </xdr:from>
    <xdr:to>
      <xdr:col>41</xdr:col>
      <xdr:colOff>5123089</xdr:colOff>
      <xdr:row>53</xdr:row>
      <xdr:rowOff>20411</xdr:rowOff>
    </xdr:to>
    <xdr:sp macro="" textlink="">
      <xdr:nvSpPr>
        <xdr:cNvPr id="2" name="Rettangolo 1">
          <a:extLst>
            <a:ext uri="{FF2B5EF4-FFF2-40B4-BE49-F238E27FC236}">
              <a16:creationId xmlns:a16="http://schemas.microsoft.com/office/drawing/2014/main" id="{00000000-0008-0000-0100-000002000000}"/>
            </a:ext>
          </a:extLst>
        </xdr:cNvPr>
        <xdr:cNvSpPr/>
      </xdr:nvSpPr>
      <xdr:spPr>
        <a:xfrm>
          <a:off x="26806070" y="0"/>
          <a:ext cx="5095876" cy="992641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mc:AlternateContent xmlns:mc="http://schemas.openxmlformats.org/markup-compatibility/2006">
    <mc:Choice xmlns:a14="http://schemas.microsoft.com/office/drawing/2010/main" Requires="a14">
      <xdr:twoCellAnchor editAs="oneCell">
        <xdr:from>
          <xdr:col>6</xdr:col>
          <xdr:colOff>271463</xdr:colOff>
          <xdr:row>24</xdr:row>
          <xdr:rowOff>9525</xdr:rowOff>
        </xdr:from>
        <xdr:to>
          <xdr:col>6</xdr:col>
          <xdr:colOff>471488</xdr:colOff>
          <xdr:row>24</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34847</xdr:colOff>
      <xdr:row>0</xdr:row>
      <xdr:rowOff>11616</xdr:rowOff>
    </xdr:from>
    <xdr:to>
      <xdr:col>31</xdr:col>
      <xdr:colOff>5221326</xdr:colOff>
      <xdr:row>33</xdr:row>
      <xdr:rowOff>5807</xdr:rowOff>
    </xdr:to>
    <xdr:sp macro="" textlink="">
      <xdr:nvSpPr>
        <xdr:cNvPr id="2" name="Rettangolo 1">
          <a:extLst>
            <a:ext uri="{FF2B5EF4-FFF2-40B4-BE49-F238E27FC236}">
              <a16:creationId xmlns:a16="http://schemas.microsoft.com/office/drawing/2014/main" id="{00000000-0008-0000-0200-000002000000}"/>
            </a:ext>
          </a:extLst>
        </xdr:cNvPr>
        <xdr:cNvSpPr/>
      </xdr:nvSpPr>
      <xdr:spPr>
        <a:xfrm>
          <a:off x="20199969" y="11616"/>
          <a:ext cx="5186479" cy="63190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mc:AlternateContent xmlns:mc="http://schemas.openxmlformats.org/markup-compatibility/2006">
    <mc:Choice xmlns:a14="http://schemas.microsoft.com/office/drawing/2010/main" Requires="a14">
      <xdr:twoCellAnchor editAs="oneCell">
        <xdr:from>
          <xdr:col>6</xdr:col>
          <xdr:colOff>271463</xdr:colOff>
          <xdr:row>50</xdr:row>
          <xdr:rowOff>9525</xdr:rowOff>
        </xdr:from>
        <xdr:to>
          <xdr:col>6</xdr:col>
          <xdr:colOff>471488</xdr:colOff>
          <xdr:row>50</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27214</xdr:colOff>
      <xdr:row>0</xdr:row>
      <xdr:rowOff>1</xdr:rowOff>
    </xdr:from>
    <xdr:to>
      <xdr:col>21</xdr:col>
      <xdr:colOff>591910</xdr:colOff>
      <xdr:row>6</xdr:row>
      <xdr:rowOff>136073</xdr:rowOff>
    </xdr:to>
    <xdr:sp macro="" textlink="">
      <xdr:nvSpPr>
        <xdr:cNvPr id="2" name="Rettangolo 1">
          <a:extLst>
            <a:ext uri="{FF2B5EF4-FFF2-40B4-BE49-F238E27FC236}">
              <a16:creationId xmlns:a16="http://schemas.microsoft.com/office/drawing/2014/main" id="{00000000-0008-0000-0300-000002000000}"/>
            </a:ext>
          </a:extLst>
        </xdr:cNvPr>
        <xdr:cNvSpPr/>
      </xdr:nvSpPr>
      <xdr:spPr>
        <a:xfrm>
          <a:off x="7375071" y="1"/>
          <a:ext cx="7096125" cy="178253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mc:AlternateContent xmlns:mc="http://schemas.openxmlformats.org/markup-compatibility/2006">
    <mc:Choice xmlns:a14="http://schemas.microsoft.com/office/drawing/2010/main" Requires="a14">
      <xdr:twoCellAnchor editAs="oneCell">
        <xdr:from>
          <xdr:col>4</xdr:col>
          <xdr:colOff>628650</xdr:colOff>
          <xdr:row>25</xdr:row>
          <xdr:rowOff>9525</xdr:rowOff>
        </xdr:from>
        <xdr:to>
          <xdr:col>5</xdr:col>
          <xdr:colOff>185738</xdr:colOff>
          <xdr:row>25</xdr:row>
          <xdr:rowOff>185738</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633413</xdr:colOff>
          <xdr:row>26</xdr:row>
          <xdr:rowOff>14288</xdr:rowOff>
        </xdr:from>
        <xdr:to>
          <xdr:col>5</xdr:col>
          <xdr:colOff>176213</xdr:colOff>
          <xdr:row>26</xdr:row>
          <xdr:rowOff>185738</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628650</xdr:colOff>
          <xdr:row>41</xdr:row>
          <xdr:rowOff>9525</xdr:rowOff>
        </xdr:from>
        <xdr:to>
          <xdr:col>5</xdr:col>
          <xdr:colOff>185738</xdr:colOff>
          <xdr:row>41</xdr:row>
          <xdr:rowOff>185738</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633413</xdr:colOff>
          <xdr:row>42</xdr:row>
          <xdr:rowOff>14288</xdr:rowOff>
        </xdr:from>
        <xdr:to>
          <xdr:col>5</xdr:col>
          <xdr:colOff>176213</xdr:colOff>
          <xdr:row>42</xdr:row>
          <xdr:rowOff>185738</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395288</xdr:colOff>
          <xdr:row>92</xdr:row>
          <xdr:rowOff>4763</xdr:rowOff>
        </xdr:from>
        <xdr:to>
          <xdr:col>2</xdr:col>
          <xdr:colOff>604838</xdr:colOff>
          <xdr:row>92</xdr:row>
          <xdr:rowOff>180975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395288</xdr:colOff>
          <xdr:row>93</xdr:row>
          <xdr:rowOff>4763</xdr:rowOff>
        </xdr:from>
        <xdr:to>
          <xdr:col>2</xdr:col>
          <xdr:colOff>604838</xdr:colOff>
          <xdr:row>93</xdr:row>
          <xdr:rowOff>180975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395288</xdr:colOff>
          <xdr:row>94</xdr:row>
          <xdr:rowOff>4763</xdr:rowOff>
        </xdr:from>
        <xdr:to>
          <xdr:col>2</xdr:col>
          <xdr:colOff>609600</xdr:colOff>
          <xdr:row>94</xdr:row>
          <xdr:rowOff>180975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395288</xdr:colOff>
          <xdr:row>95</xdr:row>
          <xdr:rowOff>4763</xdr:rowOff>
        </xdr:from>
        <xdr:to>
          <xdr:col>2</xdr:col>
          <xdr:colOff>609600</xdr:colOff>
          <xdr:row>95</xdr:row>
          <xdr:rowOff>180975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395288</xdr:colOff>
          <xdr:row>96</xdr:row>
          <xdr:rowOff>9525</xdr:rowOff>
        </xdr:from>
        <xdr:to>
          <xdr:col>2</xdr:col>
          <xdr:colOff>609600</xdr:colOff>
          <xdr:row>96</xdr:row>
          <xdr:rowOff>185738</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395288</xdr:colOff>
          <xdr:row>97</xdr:row>
          <xdr:rowOff>4763</xdr:rowOff>
        </xdr:from>
        <xdr:to>
          <xdr:col>2</xdr:col>
          <xdr:colOff>609600</xdr:colOff>
          <xdr:row>97</xdr:row>
          <xdr:rowOff>180975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118</xdr:row>
          <xdr:rowOff>9525</xdr:rowOff>
        </xdr:from>
        <xdr:to>
          <xdr:col>7</xdr:col>
          <xdr:colOff>247650</xdr:colOff>
          <xdr:row>118</xdr:row>
          <xdr:rowOff>180975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52388</xdr:colOff>
          <xdr:row>120</xdr:row>
          <xdr:rowOff>14288</xdr:rowOff>
        </xdr:from>
        <xdr:to>
          <xdr:col>7</xdr:col>
          <xdr:colOff>252413</xdr:colOff>
          <xdr:row>120</xdr:row>
          <xdr:rowOff>185738</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52388</xdr:colOff>
          <xdr:row>122</xdr:row>
          <xdr:rowOff>14288</xdr:rowOff>
        </xdr:from>
        <xdr:to>
          <xdr:col>7</xdr:col>
          <xdr:colOff>252413</xdr:colOff>
          <xdr:row>122</xdr:row>
          <xdr:rowOff>185738</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125</xdr:row>
          <xdr:rowOff>14288</xdr:rowOff>
        </xdr:from>
        <xdr:to>
          <xdr:col>7</xdr:col>
          <xdr:colOff>257175</xdr:colOff>
          <xdr:row>125</xdr:row>
          <xdr:rowOff>185738</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128</xdr:row>
          <xdr:rowOff>9525</xdr:rowOff>
        </xdr:from>
        <xdr:to>
          <xdr:col>7</xdr:col>
          <xdr:colOff>257175</xdr:colOff>
          <xdr:row>128</xdr:row>
          <xdr:rowOff>180975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61913</xdr:colOff>
          <xdr:row>133</xdr:row>
          <xdr:rowOff>100013</xdr:rowOff>
        </xdr:from>
        <xdr:to>
          <xdr:col>7</xdr:col>
          <xdr:colOff>261938</xdr:colOff>
          <xdr:row>134</xdr:row>
          <xdr:rowOff>80963</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131</xdr:row>
          <xdr:rowOff>95250</xdr:rowOff>
        </xdr:from>
        <xdr:to>
          <xdr:col>8</xdr:col>
          <xdr:colOff>523875</xdr:colOff>
          <xdr:row>132</xdr:row>
          <xdr:rowOff>76200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103</xdr:row>
          <xdr:rowOff>4763</xdr:rowOff>
        </xdr:from>
        <xdr:to>
          <xdr:col>0</xdr:col>
          <xdr:colOff>238125</xdr:colOff>
          <xdr:row>103</xdr:row>
          <xdr:rowOff>180975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105</xdr:row>
          <xdr:rowOff>14288</xdr:rowOff>
        </xdr:from>
        <xdr:to>
          <xdr:col>0</xdr:col>
          <xdr:colOff>238125</xdr:colOff>
          <xdr:row>106</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104</xdr:row>
          <xdr:rowOff>14288</xdr:rowOff>
        </xdr:from>
        <xdr:to>
          <xdr:col>0</xdr:col>
          <xdr:colOff>238125</xdr:colOff>
          <xdr:row>105</xdr:row>
          <xdr:rowOff>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106</xdr:row>
          <xdr:rowOff>9525</xdr:rowOff>
        </xdr:from>
        <xdr:to>
          <xdr:col>0</xdr:col>
          <xdr:colOff>238125</xdr:colOff>
          <xdr:row>106</xdr:row>
          <xdr:rowOff>185738</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107</xdr:row>
          <xdr:rowOff>14288</xdr:rowOff>
        </xdr:from>
        <xdr:to>
          <xdr:col>0</xdr:col>
          <xdr:colOff>238125</xdr:colOff>
          <xdr:row>108</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108</xdr:row>
          <xdr:rowOff>9525</xdr:rowOff>
        </xdr:from>
        <xdr:to>
          <xdr:col>0</xdr:col>
          <xdr:colOff>238125</xdr:colOff>
          <xdr:row>108</xdr:row>
          <xdr:rowOff>185738</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109</xdr:row>
          <xdr:rowOff>14288</xdr:rowOff>
        </xdr:from>
        <xdr:to>
          <xdr:col>0</xdr:col>
          <xdr:colOff>238125</xdr:colOff>
          <xdr:row>110</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110</xdr:row>
          <xdr:rowOff>14288</xdr:rowOff>
        </xdr:from>
        <xdr:to>
          <xdr:col>0</xdr:col>
          <xdr:colOff>238125</xdr:colOff>
          <xdr:row>111</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111</xdr:row>
          <xdr:rowOff>9525</xdr:rowOff>
        </xdr:from>
        <xdr:to>
          <xdr:col>0</xdr:col>
          <xdr:colOff>238125</xdr:colOff>
          <xdr:row>111</xdr:row>
          <xdr:rowOff>185738</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112</xdr:row>
          <xdr:rowOff>9525</xdr:rowOff>
        </xdr:from>
        <xdr:to>
          <xdr:col>0</xdr:col>
          <xdr:colOff>238125</xdr:colOff>
          <xdr:row>112</xdr:row>
          <xdr:rowOff>185738</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33338</xdr:colOff>
          <xdr:row>113</xdr:row>
          <xdr:rowOff>14288</xdr:rowOff>
        </xdr:from>
        <xdr:to>
          <xdr:col>0</xdr:col>
          <xdr:colOff>242888</xdr:colOff>
          <xdr:row>114</xdr:row>
          <xdr:rowOff>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74</xdr:row>
          <xdr:rowOff>9525</xdr:rowOff>
        </xdr:from>
        <xdr:to>
          <xdr:col>1</xdr:col>
          <xdr:colOff>609600</xdr:colOff>
          <xdr:row>74</xdr:row>
          <xdr:rowOff>185738</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75</xdr:row>
          <xdr:rowOff>4763</xdr:rowOff>
        </xdr:from>
        <xdr:to>
          <xdr:col>1</xdr:col>
          <xdr:colOff>609600</xdr:colOff>
          <xdr:row>75</xdr:row>
          <xdr:rowOff>180975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76</xdr:row>
          <xdr:rowOff>9525</xdr:rowOff>
        </xdr:from>
        <xdr:to>
          <xdr:col>1</xdr:col>
          <xdr:colOff>609600</xdr:colOff>
          <xdr:row>76</xdr:row>
          <xdr:rowOff>185738</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77</xdr:row>
          <xdr:rowOff>14288</xdr:rowOff>
        </xdr:from>
        <xdr:to>
          <xdr:col>1</xdr:col>
          <xdr:colOff>609600</xdr:colOff>
          <xdr:row>78</xdr:row>
          <xdr:rowOff>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271463</xdr:colOff>
          <xdr:row>142</xdr:row>
          <xdr:rowOff>9525</xdr:rowOff>
        </xdr:from>
        <xdr:to>
          <xdr:col>6</xdr:col>
          <xdr:colOff>471488</xdr:colOff>
          <xdr:row>142</xdr:row>
          <xdr:rowOff>180975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271463</xdr:colOff>
          <xdr:row>14</xdr:row>
          <xdr:rowOff>9525</xdr:rowOff>
        </xdr:from>
        <xdr:to>
          <xdr:col>6</xdr:col>
          <xdr:colOff>471488</xdr:colOff>
          <xdr:row>14</xdr:row>
          <xdr:rowOff>185738</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20411</xdr:colOff>
      <xdr:row>0</xdr:row>
      <xdr:rowOff>34018</xdr:rowOff>
    </xdr:from>
    <xdr:to>
      <xdr:col>11</xdr:col>
      <xdr:colOff>612322</xdr:colOff>
      <xdr:row>0</xdr:row>
      <xdr:rowOff>156482</xdr:rowOff>
    </xdr:to>
    <xdr:sp macro="" textlink="">
      <xdr:nvSpPr>
        <xdr:cNvPr id="2" name="Rettangolo 1">
          <a:extLst>
            <a:ext uri="{FF2B5EF4-FFF2-40B4-BE49-F238E27FC236}">
              <a16:creationId xmlns:a16="http://schemas.microsoft.com/office/drawing/2014/main" id="{00000000-0008-0000-0400-000002000000}"/>
            </a:ext>
          </a:extLst>
        </xdr:cNvPr>
        <xdr:cNvSpPr/>
      </xdr:nvSpPr>
      <xdr:spPr>
        <a:xfrm>
          <a:off x="7368268" y="34018"/>
          <a:ext cx="591911" cy="12246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233363</xdr:colOff>
          <xdr:row>15</xdr:row>
          <xdr:rowOff>9525</xdr:rowOff>
        </xdr:from>
        <xdr:to>
          <xdr:col>9</xdr:col>
          <xdr:colOff>428625</xdr:colOff>
          <xdr:row>15</xdr:row>
          <xdr:rowOff>180975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33337</xdr:colOff>
      <xdr:row>1</xdr:row>
      <xdr:rowOff>4764</xdr:rowOff>
    </xdr:from>
    <xdr:to>
      <xdr:col>11</xdr:col>
      <xdr:colOff>623887</xdr:colOff>
      <xdr:row>1</xdr:row>
      <xdr:rowOff>180976</xdr:rowOff>
    </xdr:to>
    <xdr:sp macro="" textlink="">
      <xdr:nvSpPr>
        <xdr:cNvPr id="3" name="Rettangolo 2">
          <a:extLst>
            <a:ext uri="{FF2B5EF4-FFF2-40B4-BE49-F238E27FC236}">
              <a16:creationId xmlns:a16="http://schemas.microsoft.com/office/drawing/2014/main" id="{00000000-0008-0000-0500-000003000000}"/>
            </a:ext>
          </a:extLst>
        </xdr:cNvPr>
        <xdr:cNvSpPr/>
      </xdr:nvSpPr>
      <xdr:spPr>
        <a:xfrm>
          <a:off x="7210425" y="195264"/>
          <a:ext cx="590550" cy="17621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3.v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14AC-B881-4ABA-B6B8-D06362B65C98}">
  <dimension ref="A1:H24"/>
  <sheetViews>
    <sheetView tabSelected="1" workbookViewId="0">
      <selection activeCell="M13" sqref="M13"/>
    </sheetView>
  </sheetViews>
  <sheetFormatPr defaultRowHeight="12.75" x14ac:dyDescent="0.35"/>
  <sheetData>
    <row r="1" spans="1:8" x14ac:dyDescent="0.35">
      <c r="A1" s="666" t="s">
        <v>483</v>
      </c>
      <c r="B1" s="667"/>
      <c r="C1" s="667"/>
      <c r="D1" s="667"/>
      <c r="E1" s="667"/>
      <c r="F1" s="667"/>
      <c r="G1" s="667"/>
      <c r="H1" s="667"/>
    </row>
    <row r="2" spans="1:8" ht="13.15" thickBot="1" x14ac:dyDescent="0.4">
      <c r="A2" s="631"/>
      <c r="B2" s="632"/>
      <c r="C2" s="632"/>
      <c r="D2" s="632"/>
      <c r="E2" s="632"/>
      <c r="F2" s="632"/>
      <c r="G2" s="632"/>
      <c r="H2" s="632"/>
    </row>
    <row r="3" spans="1:8" ht="13.15" thickBot="1" x14ac:dyDescent="0.4"/>
    <row r="4" spans="1:8" ht="12.75" customHeight="1" x14ac:dyDescent="0.35">
      <c r="A4" s="166" t="s">
        <v>486</v>
      </c>
      <c r="B4" s="164"/>
      <c r="C4" s="164"/>
      <c r="D4" s="164"/>
      <c r="E4" s="162" t="s">
        <v>485</v>
      </c>
      <c r="F4" s="162"/>
      <c r="G4" s="162" t="s">
        <v>484</v>
      </c>
      <c r="H4" s="162"/>
    </row>
    <row r="5" spans="1:8" x14ac:dyDescent="0.35">
      <c r="A5" s="167"/>
      <c r="B5" s="165"/>
      <c r="C5" s="165"/>
      <c r="D5" s="165"/>
      <c r="E5" s="163"/>
      <c r="F5" s="163"/>
      <c r="G5" s="163"/>
      <c r="H5" s="163"/>
    </row>
    <row r="6" spans="1:8" x14ac:dyDescent="0.35">
      <c r="A6" s="156" t="s">
        <v>487</v>
      </c>
      <c r="B6" s="157"/>
      <c r="C6" s="157"/>
      <c r="D6" s="157"/>
      <c r="E6" s="155" t="s">
        <v>489</v>
      </c>
      <c r="F6" s="155"/>
      <c r="G6" s="155" t="s">
        <v>490</v>
      </c>
      <c r="H6" s="155"/>
    </row>
    <row r="7" spans="1:8" x14ac:dyDescent="0.35">
      <c r="A7" s="156"/>
      <c r="B7" s="157"/>
      <c r="C7" s="157"/>
      <c r="D7" s="157"/>
      <c r="E7" s="155"/>
      <c r="F7" s="155"/>
      <c r="G7" s="155"/>
      <c r="H7" s="155"/>
    </row>
    <row r="8" spans="1:8" x14ac:dyDescent="0.35">
      <c r="A8" s="156"/>
      <c r="B8" s="157"/>
      <c r="C8" s="157"/>
      <c r="D8" s="157"/>
      <c r="E8" s="155"/>
      <c r="F8" s="155"/>
      <c r="G8" s="155"/>
      <c r="H8" s="155"/>
    </row>
    <row r="9" spans="1:8" x14ac:dyDescent="0.35">
      <c r="A9" s="168" t="s">
        <v>488</v>
      </c>
      <c r="B9" s="169"/>
      <c r="C9" s="169"/>
      <c r="D9" s="169"/>
      <c r="E9" s="155"/>
      <c r="F9" s="155"/>
      <c r="G9" s="155"/>
      <c r="H9" s="155"/>
    </row>
    <row r="10" spans="1:8" x14ac:dyDescent="0.35">
      <c r="A10" s="153" t="s">
        <v>491</v>
      </c>
      <c r="B10" s="154"/>
      <c r="C10" s="154"/>
      <c r="D10" s="154"/>
      <c r="E10" s="155" t="s">
        <v>489</v>
      </c>
      <c r="F10" s="155"/>
      <c r="G10" s="158" t="s">
        <v>493</v>
      </c>
      <c r="H10" s="158"/>
    </row>
    <row r="11" spans="1:8" x14ac:dyDescent="0.35">
      <c r="A11" s="153"/>
      <c r="B11" s="154"/>
      <c r="C11" s="154"/>
      <c r="D11" s="154"/>
      <c r="E11" s="155"/>
      <c r="F11" s="155"/>
      <c r="G11" s="158"/>
      <c r="H11" s="158"/>
    </row>
    <row r="12" spans="1:8" ht="12.75" customHeight="1" x14ac:dyDescent="0.35">
      <c r="A12" s="156" t="s">
        <v>494</v>
      </c>
      <c r="B12" s="157"/>
      <c r="C12" s="157"/>
      <c r="D12" s="157"/>
      <c r="E12" s="155" t="s">
        <v>495</v>
      </c>
      <c r="F12" s="155"/>
      <c r="G12" s="155" t="s">
        <v>496</v>
      </c>
      <c r="H12" s="155"/>
    </row>
    <row r="13" spans="1:8" x14ac:dyDescent="0.35">
      <c r="A13" s="156"/>
      <c r="B13" s="157"/>
      <c r="C13" s="157"/>
      <c r="D13" s="157"/>
      <c r="E13" s="155"/>
      <c r="F13" s="155"/>
      <c r="G13" s="155"/>
      <c r="H13" s="155"/>
    </row>
    <row r="14" spans="1:8" x14ac:dyDescent="0.35">
      <c r="A14" s="156"/>
      <c r="B14" s="157"/>
      <c r="C14" s="157"/>
      <c r="D14" s="157"/>
      <c r="E14" s="155"/>
      <c r="F14" s="155"/>
      <c r="G14" s="155"/>
      <c r="H14" s="155"/>
    </row>
    <row r="15" spans="1:8" ht="12.75" customHeight="1" x14ac:dyDescent="0.35">
      <c r="A15" s="156" t="s">
        <v>497</v>
      </c>
      <c r="B15" s="157"/>
      <c r="C15" s="157"/>
      <c r="D15" s="157"/>
      <c r="E15" s="155" t="s">
        <v>501</v>
      </c>
      <c r="F15" s="155"/>
      <c r="G15" s="155" t="s">
        <v>496</v>
      </c>
      <c r="H15" s="155"/>
    </row>
    <row r="16" spans="1:8" x14ac:dyDescent="0.35">
      <c r="A16" s="156"/>
      <c r="B16" s="157"/>
      <c r="C16" s="157"/>
      <c r="D16" s="157"/>
      <c r="E16" s="155"/>
      <c r="F16" s="155"/>
      <c r="G16" s="155"/>
      <c r="H16" s="155"/>
    </row>
    <row r="17" spans="1:8" x14ac:dyDescent="0.35">
      <c r="A17" s="156"/>
      <c r="B17" s="157"/>
      <c r="C17" s="157"/>
      <c r="D17" s="157"/>
      <c r="E17" s="155"/>
      <c r="F17" s="155"/>
      <c r="G17" s="155"/>
      <c r="H17" s="155"/>
    </row>
    <row r="18" spans="1:8" x14ac:dyDescent="0.35">
      <c r="A18" s="153" t="s">
        <v>498</v>
      </c>
      <c r="B18" s="154"/>
      <c r="C18" s="154"/>
      <c r="D18" s="154"/>
      <c r="E18" s="155" t="s">
        <v>495</v>
      </c>
      <c r="F18" s="155"/>
      <c r="G18" s="155" t="s">
        <v>502</v>
      </c>
      <c r="H18" s="155"/>
    </row>
    <row r="19" spans="1:8" x14ac:dyDescent="0.35">
      <c r="A19" s="153" t="s">
        <v>503</v>
      </c>
      <c r="B19" s="154"/>
      <c r="C19" s="154"/>
      <c r="D19" s="154"/>
      <c r="E19" s="155" t="s">
        <v>501</v>
      </c>
      <c r="F19" s="155"/>
      <c r="G19" s="155" t="s">
        <v>502</v>
      </c>
      <c r="H19" s="155"/>
    </row>
    <row r="20" spans="1:8" ht="12.75" customHeight="1" x14ac:dyDescent="0.35">
      <c r="A20" s="156" t="s">
        <v>504</v>
      </c>
      <c r="B20" s="157"/>
      <c r="C20" s="157"/>
      <c r="D20" s="157"/>
      <c r="E20" s="155" t="s">
        <v>489</v>
      </c>
      <c r="F20" s="155"/>
      <c r="G20" s="155" t="s">
        <v>502</v>
      </c>
      <c r="H20" s="155"/>
    </row>
    <row r="21" spans="1:8" x14ac:dyDescent="0.35">
      <c r="A21" s="156"/>
      <c r="B21" s="157"/>
      <c r="C21" s="157"/>
      <c r="D21" s="157"/>
      <c r="E21" s="155"/>
      <c r="F21" s="155"/>
      <c r="G21" s="155"/>
      <c r="H21" s="155"/>
    </row>
    <row r="22" spans="1:8" x14ac:dyDescent="0.35">
      <c r="A22" s="156"/>
      <c r="B22" s="157"/>
      <c r="C22" s="157"/>
      <c r="D22" s="157"/>
      <c r="E22" s="155"/>
      <c r="F22" s="155"/>
      <c r="G22" s="155"/>
      <c r="H22" s="155"/>
    </row>
    <row r="23" spans="1:8" x14ac:dyDescent="0.35">
      <c r="A23" s="156"/>
      <c r="B23" s="157"/>
      <c r="C23" s="157"/>
      <c r="D23" s="157"/>
      <c r="E23" s="155"/>
      <c r="F23" s="155"/>
      <c r="G23" s="155"/>
      <c r="H23" s="155"/>
    </row>
    <row r="24" spans="1:8" ht="13.15" thickBot="1" x14ac:dyDescent="0.4">
      <c r="A24" s="170" t="s">
        <v>505</v>
      </c>
      <c r="B24" s="171"/>
      <c r="C24" s="171"/>
      <c r="D24" s="171"/>
      <c r="E24" s="172" t="s">
        <v>506</v>
      </c>
      <c r="F24" s="172"/>
      <c r="G24" s="172" t="s">
        <v>507</v>
      </c>
      <c r="H24" s="172"/>
    </row>
  </sheetData>
  <mergeCells count="29">
    <mergeCell ref="A24:D24"/>
    <mergeCell ref="E24:F24"/>
    <mergeCell ref="G24:H24"/>
    <mergeCell ref="A19:D19"/>
    <mergeCell ref="E19:F19"/>
    <mergeCell ref="G19:H19"/>
    <mergeCell ref="A20:D23"/>
    <mergeCell ref="E20:F23"/>
    <mergeCell ref="G20:H23"/>
    <mergeCell ref="A6:D8"/>
    <mergeCell ref="A9:D9"/>
    <mergeCell ref="E6:F9"/>
    <mergeCell ref="G6:H9"/>
    <mergeCell ref="A1:H2"/>
    <mergeCell ref="G4:H5"/>
    <mergeCell ref="E4:F5"/>
    <mergeCell ref="A4:D5"/>
    <mergeCell ref="A10:D11"/>
    <mergeCell ref="E10:F11"/>
    <mergeCell ref="G10:H11"/>
    <mergeCell ref="A12:D14"/>
    <mergeCell ref="E12:F14"/>
    <mergeCell ref="G12:H14"/>
    <mergeCell ref="A18:D18"/>
    <mergeCell ref="E18:F18"/>
    <mergeCell ref="G18:H18"/>
    <mergeCell ref="A15:D17"/>
    <mergeCell ref="E15:F17"/>
    <mergeCell ref="G15:H17"/>
  </mergeCells>
  <printOptions horizontalCentered="1" verticalCentered="1"/>
  <pageMargins left="0.51181102362204722" right="0.51181102362204722" top="0.78740157480314965" bottom="0.51181102362204722" header="0.39370078740157483" footer="0.3937007874015748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7"/>
  <sheetViews>
    <sheetView zoomScale="70" zoomScaleNormal="70" workbookViewId="0">
      <selection sqref="A1:XFD6"/>
    </sheetView>
  </sheetViews>
  <sheetFormatPr defaultColWidth="9.1328125" defaultRowHeight="12.75" x14ac:dyDescent="0.35"/>
  <cols>
    <col min="1" max="18" width="9.1328125" style="1"/>
    <col min="19" max="19" width="9.1328125" style="1" customWidth="1"/>
    <col min="20" max="40" width="9.1328125" style="1"/>
    <col min="41" max="41" width="9.1328125" style="1" customWidth="1"/>
    <col min="42" max="42" width="73.265625" style="1" bestFit="1" customWidth="1"/>
    <col min="43" max="16384" width="9.1328125" style="1"/>
  </cols>
  <sheetData>
    <row r="1" spans="1:42" ht="15" customHeight="1" x14ac:dyDescent="0.35">
      <c r="A1" s="354" t="s">
        <v>0</v>
      </c>
      <c r="B1" s="355"/>
      <c r="C1" s="355"/>
      <c r="D1" s="355"/>
      <c r="E1" s="355"/>
      <c r="F1" s="355"/>
      <c r="G1" s="355"/>
      <c r="H1" s="355"/>
      <c r="I1" s="355"/>
      <c r="J1" s="356"/>
      <c r="L1" s="229" t="s">
        <v>47</v>
      </c>
      <c r="M1" s="230"/>
      <c r="N1" s="230"/>
      <c r="O1" s="230"/>
      <c r="P1" s="230"/>
      <c r="Q1" s="230"/>
      <c r="R1" s="230"/>
      <c r="S1" s="231"/>
      <c r="V1" s="229" t="s">
        <v>35</v>
      </c>
      <c r="W1" s="230"/>
      <c r="X1" s="230"/>
      <c r="Y1" s="230"/>
      <c r="Z1" s="230"/>
      <c r="AA1" s="230"/>
      <c r="AB1" s="230"/>
      <c r="AC1" s="231"/>
      <c r="AF1" s="331" t="s">
        <v>114</v>
      </c>
      <c r="AG1" s="332"/>
      <c r="AH1" s="332"/>
      <c r="AI1" s="332"/>
      <c r="AJ1" s="332"/>
      <c r="AK1" s="332"/>
      <c r="AL1" s="332"/>
      <c r="AM1" s="333"/>
      <c r="AP1" s="19" t="s">
        <v>107</v>
      </c>
    </row>
    <row r="2" spans="1:42" ht="15" customHeight="1" x14ac:dyDescent="0.35">
      <c r="A2" s="351" t="s">
        <v>471</v>
      </c>
      <c r="B2" s="352"/>
      <c r="C2" s="352"/>
      <c r="D2" s="352"/>
      <c r="E2" s="352"/>
      <c r="F2" s="352"/>
      <c r="G2" s="352"/>
      <c r="H2" s="352"/>
      <c r="I2" s="352"/>
      <c r="J2" s="353"/>
      <c r="L2" s="346" t="s">
        <v>15</v>
      </c>
      <c r="M2" s="177"/>
      <c r="N2" s="236" t="s">
        <v>46</v>
      </c>
      <c r="O2" s="236"/>
      <c r="P2" s="236" t="s">
        <v>16</v>
      </c>
      <c r="Q2" s="236"/>
      <c r="R2" s="236" t="s">
        <v>45</v>
      </c>
      <c r="S2" s="237"/>
      <c r="V2" s="317" t="s">
        <v>36</v>
      </c>
      <c r="W2" s="318"/>
      <c r="X2" s="318"/>
      <c r="Y2" s="318"/>
      <c r="Z2" s="318"/>
      <c r="AA2" s="318"/>
      <c r="AB2" s="318"/>
      <c r="AC2" s="319"/>
      <c r="AF2" s="334"/>
      <c r="AG2" s="335"/>
      <c r="AH2" s="335"/>
      <c r="AI2" s="335"/>
      <c r="AJ2" s="335"/>
      <c r="AK2" s="335"/>
      <c r="AL2" s="335"/>
      <c r="AM2" s="336"/>
      <c r="AP2" s="16" t="s">
        <v>57</v>
      </c>
    </row>
    <row r="3" spans="1:42" ht="15" customHeight="1" x14ac:dyDescent="0.35">
      <c r="A3" s="357" t="s">
        <v>156</v>
      </c>
      <c r="B3" s="358"/>
      <c r="C3" s="358"/>
      <c r="D3" s="358"/>
      <c r="E3" s="358"/>
      <c r="F3" s="358"/>
      <c r="G3" s="358"/>
      <c r="H3" s="358"/>
      <c r="I3" s="358"/>
      <c r="J3" s="359"/>
      <c r="L3" s="346"/>
      <c r="M3" s="177"/>
      <c r="N3" s="236"/>
      <c r="O3" s="236"/>
      <c r="P3" s="236"/>
      <c r="Q3" s="236"/>
      <c r="R3" s="236"/>
      <c r="S3" s="237"/>
      <c r="V3" s="317"/>
      <c r="W3" s="318"/>
      <c r="X3" s="318"/>
      <c r="Y3" s="318"/>
      <c r="Z3" s="318"/>
      <c r="AA3" s="318"/>
      <c r="AB3" s="318"/>
      <c r="AC3" s="319"/>
      <c r="AF3" s="346" t="s">
        <v>118</v>
      </c>
      <c r="AG3" s="177"/>
      <c r="AH3" s="177"/>
      <c r="AI3" s="177"/>
      <c r="AJ3" s="177"/>
      <c r="AK3" s="177"/>
      <c r="AL3" s="344" t="s">
        <v>117</v>
      </c>
      <c r="AM3" s="345"/>
      <c r="AP3" s="16" t="s">
        <v>58</v>
      </c>
    </row>
    <row r="4" spans="1:42" ht="15" customHeight="1" x14ac:dyDescent="0.35">
      <c r="A4" s="357"/>
      <c r="B4" s="358"/>
      <c r="C4" s="358"/>
      <c r="D4" s="358"/>
      <c r="E4" s="358"/>
      <c r="F4" s="358"/>
      <c r="G4" s="358"/>
      <c r="H4" s="358"/>
      <c r="I4" s="358"/>
      <c r="J4" s="359"/>
      <c r="L4" s="346"/>
      <c r="M4" s="177"/>
      <c r="N4" s="236"/>
      <c r="O4" s="236"/>
      <c r="P4" s="236"/>
      <c r="Q4" s="236"/>
      <c r="R4" s="236"/>
      <c r="S4" s="237"/>
      <c r="V4" s="274" t="s">
        <v>15</v>
      </c>
      <c r="W4" s="275"/>
      <c r="X4" s="276"/>
      <c r="Y4" s="279" t="s">
        <v>20</v>
      </c>
      <c r="Z4" s="276"/>
      <c r="AA4" s="279" t="s">
        <v>37</v>
      </c>
      <c r="AB4" s="275"/>
      <c r="AC4" s="281"/>
      <c r="AF4" s="346"/>
      <c r="AG4" s="177"/>
      <c r="AH4" s="177"/>
      <c r="AI4" s="177"/>
      <c r="AJ4" s="177"/>
      <c r="AK4" s="177"/>
      <c r="AL4" s="344"/>
      <c r="AM4" s="345"/>
      <c r="AP4" s="16" t="s">
        <v>59</v>
      </c>
    </row>
    <row r="5" spans="1:42" ht="15" customHeight="1" thickBot="1" x14ac:dyDescent="0.4">
      <c r="A5" s="337" t="s">
        <v>106</v>
      </c>
      <c r="B5" s="338"/>
      <c r="C5" s="338"/>
      <c r="D5" s="338"/>
      <c r="E5" s="338"/>
      <c r="F5" s="338"/>
      <c r="G5" s="338"/>
      <c r="H5" s="338"/>
      <c r="I5" s="338"/>
      <c r="J5" s="339"/>
      <c r="L5" s="346"/>
      <c r="M5" s="177"/>
      <c r="N5" s="236"/>
      <c r="O5" s="236"/>
      <c r="P5" s="236"/>
      <c r="Q5" s="236"/>
      <c r="R5" s="236"/>
      <c r="S5" s="237"/>
      <c r="V5" s="223"/>
      <c r="W5" s="277"/>
      <c r="X5" s="278"/>
      <c r="Y5" s="280"/>
      <c r="Z5" s="278"/>
      <c r="AA5" s="280"/>
      <c r="AB5" s="277"/>
      <c r="AC5" s="282"/>
      <c r="AF5" s="349" t="s">
        <v>121</v>
      </c>
      <c r="AG5" s="350"/>
      <c r="AH5" s="350"/>
      <c r="AI5" s="350"/>
      <c r="AJ5" s="350"/>
      <c r="AK5" s="236" t="s">
        <v>120</v>
      </c>
      <c r="AL5" s="347" t="s">
        <v>119</v>
      </c>
      <c r="AM5" s="348"/>
      <c r="AP5" s="16" t="s">
        <v>60</v>
      </c>
    </row>
    <row r="6" spans="1:42" ht="15" customHeight="1" thickBot="1" x14ac:dyDescent="0.4">
      <c r="L6" s="346"/>
      <c r="M6" s="177"/>
      <c r="N6" s="236"/>
      <c r="O6" s="236"/>
      <c r="P6" s="236"/>
      <c r="Q6" s="236"/>
      <c r="R6" s="236"/>
      <c r="S6" s="237"/>
      <c r="V6" s="283" t="s">
        <v>38</v>
      </c>
      <c r="W6" s="284"/>
      <c r="X6" s="285"/>
      <c r="Y6" s="286">
        <v>0.79</v>
      </c>
      <c r="Z6" s="287"/>
      <c r="AA6" s="288">
        <f>Y6-Y6*0.1</f>
        <v>0.71100000000000008</v>
      </c>
      <c r="AB6" s="289"/>
      <c r="AC6" s="290"/>
      <c r="AF6" s="349"/>
      <c r="AG6" s="350"/>
      <c r="AH6" s="350"/>
      <c r="AI6" s="350"/>
      <c r="AJ6" s="350"/>
      <c r="AK6" s="236"/>
      <c r="AL6" s="347"/>
      <c r="AM6" s="348"/>
      <c r="AP6" s="16" t="s">
        <v>61</v>
      </c>
    </row>
    <row r="7" spans="1:42" ht="15" customHeight="1" x14ac:dyDescent="0.35">
      <c r="A7" s="331" t="s">
        <v>115</v>
      </c>
      <c r="B7" s="332"/>
      <c r="C7" s="332"/>
      <c r="D7" s="332"/>
      <c r="E7" s="332"/>
      <c r="F7" s="332"/>
      <c r="G7" s="332"/>
      <c r="H7" s="332"/>
      <c r="I7" s="332"/>
      <c r="J7" s="333"/>
      <c r="L7" s="346"/>
      <c r="M7" s="177"/>
      <c r="N7" s="236"/>
      <c r="O7" s="236"/>
      <c r="P7" s="236"/>
      <c r="Q7" s="236"/>
      <c r="R7" s="236"/>
      <c r="S7" s="237"/>
      <c r="V7" s="9"/>
      <c r="W7" s="9"/>
      <c r="X7" s="10"/>
      <c r="Y7" s="10"/>
      <c r="Z7" s="11"/>
      <c r="AA7" s="11"/>
      <c r="AB7" s="12"/>
      <c r="AC7" s="12"/>
      <c r="AF7" s="192" t="s">
        <v>122</v>
      </c>
      <c r="AG7" s="193"/>
      <c r="AH7" s="193"/>
      <c r="AI7" s="193"/>
      <c r="AJ7" s="193"/>
      <c r="AK7" s="27"/>
      <c r="AL7" s="183"/>
      <c r="AM7" s="184"/>
      <c r="AP7" s="16" t="s">
        <v>62</v>
      </c>
    </row>
    <row r="8" spans="1:42" ht="15" customHeight="1" thickBot="1" x14ac:dyDescent="0.4">
      <c r="A8" s="244" t="s">
        <v>112</v>
      </c>
      <c r="B8" s="245"/>
      <c r="C8" s="245"/>
      <c r="D8" s="245"/>
      <c r="E8" s="245"/>
      <c r="F8" s="245"/>
      <c r="G8" s="245"/>
      <c r="H8" s="245"/>
      <c r="I8" s="245"/>
      <c r="J8" s="246"/>
      <c r="L8" s="340" t="s">
        <v>17</v>
      </c>
      <c r="M8" s="341"/>
      <c r="N8" s="342">
        <v>11.36</v>
      </c>
      <c r="O8" s="342"/>
      <c r="P8" s="343">
        <v>0.39200000000000002</v>
      </c>
      <c r="Q8" s="343"/>
      <c r="R8" s="323">
        <f>N8+N8*P8</f>
        <v>15.81312</v>
      </c>
      <c r="S8" s="324"/>
      <c r="V8" s="9"/>
      <c r="W8" s="9"/>
      <c r="X8" s="10"/>
      <c r="Y8" s="10"/>
      <c r="Z8" s="11"/>
      <c r="AA8" s="11"/>
      <c r="AB8" s="12"/>
      <c r="AC8" s="12"/>
      <c r="AF8" s="194" t="s">
        <v>142</v>
      </c>
      <c r="AG8" s="195"/>
      <c r="AH8" s="195"/>
      <c r="AI8" s="195"/>
      <c r="AJ8" s="70" t="s">
        <v>148</v>
      </c>
      <c r="AK8" s="26">
        <v>83</v>
      </c>
      <c r="AL8" s="177" t="s">
        <v>1</v>
      </c>
      <c r="AM8" s="178"/>
      <c r="AP8" s="16" t="s">
        <v>63</v>
      </c>
    </row>
    <row r="9" spans="1:42" ht="15" customHeight="1" thickBot="1" x14ac:dyDescent="0.4">
      <c r="A9" s="213" t="s">
        <v>49</v>
      </c>
      <c r="B9" s="189"/>
      <c r="C9" s="189"/>
      <c r="D9" s="189"/>
      <c r="E9" s="189"/>
      <c r="F9" s="189"/>
      <c r="G9" s="189"/>
      <c r="H9" s="189"/>
      <c r="I9" s="189"/>
      <c r="J9" s="20" t="s">
        <v>50</v>
      </c>
      <c r="AF9" s="175" t="s">
        <v>143</v>
      </c>
      <c r="AG9" s="176"/>
      <c r="AH9" s="176"/>
      <c r="AI9" s="176"/>
      <c r="AJ9" s="70" t="s">
        <v>149</v>
      </c>
      <c r="AK9" s="26">
        <v>84</v>
      </c>
      <c r="AL9" s="177" t="s">
        <v>1</v>
      </c>
      <c r="AM9" s="178"/>
      <c r="AP9" s="16" t="s">
        <v>64</v>
      </c>
    </row>
    <row r="10" spans="1:42" ht="15" customHeight="1" x14ac:dyDescent="0.35">
      <c r="A10" s="214" t="s">
        <v>96</v>
      </c>
      <c r="B10" s="215"/>
      <c r="C10" s="215"/>
      <c r="D10" s="215"/>
      <c r="E10" s="215"/>
      <c r="F10" s="215"/>
      <c r="G10" s="215"/>
      <c r="H10" s="215"/>
      <c r="I10" s="215"/>
      <c r="J10" s="315">
        <f>_xlfn.IFS(A10=AP1,"",A10=AP2,X34,A10=AP3,Y34,A10=AP4,Z34,A10=AP5,AB34,A10=AP6,AC34,A10=AP7,X36,A10=AP8,Y36,A10=AP9,Z36,A10=AP10,AB36,A10=AP11,AC36,A10=AP12,X38,A10=AP13,Y38,A10=AP14,Z38,A10=AP15,AB38,A10=AP16,AC38,A10=AP17,X40,A10=AP18,Y40,A10=AP19,Z40,A10=AP20,X42,A10=AP21,Y42,A10=AP22,Z42,A10=AP23,AA42,A10=AP24,AB42,A10=AP25,AC42,A10=AP26,X44,A10=AP27,Y44,A10=AP28,Z44,A10=AP29,AB44,A10=AP30,X45,A10=AP31,Y45,A10=AP32,Z45,A10=AP33,AA45,A10=AP34,AB45,A10=AP35,AC45,A10=AP36,X46,A10=AP37,Y46,A10=AP38,Z46,A10=AP39,AB46,A10=AP40,AC46,A10=AP41,X48,A10=AP42,Y48,A10=AP43,Z48,A10=AP44,AB48,A10=AP45,AC48,A10=AP46,X50,A10=AP47,Y50,A10=AP48,Z50,A10=AP49,AA50,A10=AP50,AB50,A10=AP51,AC50)</f>
        <v>0.37591237636872205</v>
      </c>
      <c r="L10" s="229" t="s">
        <v>29</v>
      </c>
      <c r="M10" s="230"/>
      <c r="N10" s="230"/>
      <c r="O10" s="230"/>
      <c r="P10" s="230"/>
      <c r="Q10" s="230"/>
      <c r="R10" s="230"/>
      <c r="S10" s="231"/>
      <c r="V10" s="232" t="s">
        <v>39</v>
      </c>
      <c r="W10" s="233"/>
      <c r="X10" s="233"/>
      <c r="Y10" s="233"/>
      <c r="Z10" s="233"/>
      <c r="AA10" s="233"/>
      <c r="AB10" s="233"/>
      <c r="AC10" s="234"/>
      <c r="AF10" s="175" t="s">
        <v>144</v>
      </c>
      <c r="AG10" s="176"/>
      <c r="AH10" s="176"/>
      <c r="AI10" s="176"/>
      <c r="AJ10" s="70" t="s">
        <v>150</v>
      </c>
      <c r="AK10" s="26">
        <v>85</v>
      </c>
      <c r="AL10" s="177" t="s">
        <v>1</v>
      </c>
      <c r="AM10" s="178"/>
      <c r="AP10" s="16" t="s">
        <v>65</v>
      </c>
    </row>
    <row r="11" spans="1:42" ht="15" customHeight="1" thickBot="1" x14ac:dyDescent="0.4">
      <c r="A11" s="216"/>
      <c r="B11" s="217"/>
      <c r="C11" s="217"/>
      <c r="D11" s="217"/>
      <c r="E11" s="217"/>
      <c r="F11" s="217"/>
      <c r="G11" s="217"/>
      <c r="H11" s="217"/>
      <c r="I11" s="217"/>
      <c r="J11" s="316"/>
      <c r="L11" s="317" t="s">
        <v>18</v>
      </c>
      <c r="M11" s="318"/>
      <c r="N11" s="318"/>
      <c r="O11" s="318"/>
      <c r="P11" s="318"/>
      <c r="Q11" s="318"/>
      <c r="R11" s="318"/>
      <c r="S11" s="319"/>
      <c r="V11" s="220" t="s">
        <v>40</v>
      </c>
      <c r="W11" s="221"/>
      <c r="X11" s="221"/>
      <c r="Y11" s="221"/>
      <c r="Z11" s="221"/>
      <c r="AA11" s="221"/>
      <c r="AB11" s="221"/>
      <c r="AC11" s="222"/>
      <c r="AF11" s="175" t="s">
        <v>145</v>
      </c>
      <c r="AG11" s="176"/>
      <c r="AH11" s="176"/>
      <c r="AI11" s="176"/>
      <c r="AJ11" s="70" t="s">
        <v>151</v>
      </c>
      <c r="AK11" s="26">
        <v>45</v>
      </c>
      <c r="AL11" s="177" t="s">
        <v>1</v>
      </c>
      <c r="AM11" s="178"/>
      <c r="AP11" s="16" t="s">
        <v>66</v>
      </c>
    </row>
    <row r="12" spans="1:42" ht="15" customHeight="1" thickBot="1" x14ac:dyDescent="0.4">
      <c r="L12" s="320"/>
      <c r="M12" s="321"/>
      <c r="N12" s="321"/>
      <c r="O12" s="321"/>
      <c r="P12" s="321"/>
      <c r="Q12" s="321"/>
      <c r="R12" s="321"/>
      <c r="S12" s="322"/>
      <c r="V12" s="220"/>
      <c r="W12" s="221"/>
      <c r="X12" s="221"/>
      <c r="Y12" s="221"/>
      <c r="Z12" s="221"/>
      <c r="AA12" s="221"/>
      <c r="AB12" s="221"/>
      <c r="AC12" s="222"/>
      <c r="AF12" s="175" t="s">
        <v>146</v>
      </c>
      <c r="AG12" s="176"/>
      <c r="AH12" s="176"/>
      <c r="AI12" s="176"/>
      <c r="AJ12" s="70" t="s">
        <v>153</v>
      </c>
      <c r="AK12" s="26" t="s">
        <v>154</v>
      </c>
      <c r="AL12" s="177" t="s">
        <v>1</v>
      </c>
      <c r="AM12" s="178"/>
      <c r="AP12" s="16" t="s">
        <v>67</v>
      </c>
    </row>
    <row r="13" spans="1:42" ht="15" customHeight="1" x14ac:dyDescent="0.35">
      <c r="A13" s="229" t="s">
        <v>116</v>
      </c>
      <c r="B13" s="230"/>
      <c r="C13" s="230"/>
      <c r="D13" s="230"/>
      <c r="E13" s="230"/>
      <c r="F13" s="230"/>
      <c r="G13" s="230"/>
      <c r="H13" s="230"/>
      <c r="I13" s="230"/>
      <c r="J13" s="231"/>
      <c r="L13" s="311" t="s">
        <v>15</v>
      </c>
      <c r="M13" s="309"/>
      <c r="N13" s="309" t="s">
        <v>19</v>
      </c>
      <c r="O13" s="309"/>
      <c r="P13" s="309" t="s">
        <v>20</v>
      </c>
      <c r="Q13" s="309"/>
      <c r="R13" s="309" t="s">
        <v>37</v>
      </c>
      <c r="S13" s="310"/>
      <c r="V13" s="220"/>
      <c r="W13" s="221"/>
      <c r="X13" s="221"/>
      <c r="Y13" s="221"/>
      <c r="Z13" s="221"/>
      <c r="AA13" s="221"/>
      <c r="AB13" s="221"/>
      <c r="AC13" s="222"/>
      <c r="AF13" s="194" t="s">
        <v>147</v>
      </c>
      <c r="AG13" s="176"/>
      <c r="AH13" s="176"/>
      <c r="AI13" s="176"/>
      <c r="AJ13" s="70" t="s">
        <v>152</v>
      </c>
      <c r="AK13" s="26">
        <v>87</v>
      </c>
      <c r="AL13" s="177" t="s">
        <v>1</v>
      </c>
      <c r="AM13" s="178"/>
      <c r="AP13" s="16" t="s">
        <v>68</v>
      </c>
    </row>
    <row r="14" spans="1:42" ht="15" customHeight="1" x14ac:dyDescent="0.35">
      <c r="A14" s="325" t="s">
        <v>109</v>
      </c>
      <c r="B14" s="326"/>
      <c r="C14" s="326"/>
      <c r="D14" s="326"/>
      <c r="E14" s="326"/>
      <c r="F14" s="326"/>
      <c r="G14" s="326"/>
      <c r="H14" s="326"/>
      <c r="I14" s="326"/>
      <c r="J14" s="267" t="s">
        <v>111</v>
      </c>
      <c r="L14" s="308"/>
      <c r="M14" s="236"/>
      <c r="N14" s="236"/>
      <c r="O14" s="236"/>
      <c r="P14" s="236"/>
      <c r="Q14" s="236"/>
      <c r="R14" s="236"/>
      <c r="S14" s="237"/>
      <c r="V14" s="274" t="s">
        <v>15</v>
      </c>
      <c r="W14" s="276"/>
      <c r="X14" s="279" t="s">
        <v>41</v>
      </c>
      <c r="Y14" s="276"/>
      <c r="Z14" s="279" t="s">
        <v>20</v>
      </c>
      <c r="AA14" s="276"/>
      <c r="AB14" s="279" t="s">
        <v>37</v>
      </c>
      <c r="AC14" s="281"/>
      <c r="AF14" s="192" t="s">
        <v>155</v>
      </c>
      <c r="AG14" s="193"/>
      <c r="AH14" s="193"/>
      <c r="AI14" s="193"/>
      <c r="AJ14" s="193"/>
      <c r="AK14" s="27"/>
      <c r="AL14" s="183"/>
      <c r="AM14" s="184"/>
      <c r="AP14" s="16" t="s">
        <v>69</v>
      </c>
    </row>
    <row r="15" spans="1:42" ht="15" customHeight="1" x14ac:dyDescent="0.35">
      <c r="A15" s="325"/>
      <c r="B15" s="326"/>
      <c r="C15" s="326"/>
      <c r="D15" s="326"/>
      <c r="E15" s="326"/>
      <c r="F15" s="326"/>
      <c r="G15" s="326"/>
      <c r="H15" s="326"/>
      <c r="I15" s="326"/>
      <c r="J15" s="267"/>
      <c r="L15" s="308"/>
      <c r="M15" s="236"/>
      <c r="N15" s="236"/>
      <c r="O15" s="236"/>
      <c r="P15" s="236"/>
      <c r="Q15" s="236"/>
      <c r="R15" s="236"/>
      <c r="S15" s="237"/>
      <c r="V15" s="296"/>
      <c r="W15" s="295"/>
      <c r="X15" s="293"/>
      <c r="Y15" s="295"/>
      <c r="Z15" s="293"/>
      <c r="AA15" s="295"/>
      <c r="AB15" s="293"/>
      <c r="AC15" s="294"/>
      <c r="AF15" s="194" t="s">
        <v>163</v>
      </c>
      <c r="AG15" s="195"/>
      <c r="AH15" s="195"/>
      <c r="AI15" s="195"/>
      <c r="AJ15" s="70" t="s">
        <v>168</v>
      </c>
      <c r="AK15" s="29">
        <v>88</v>
      </c>
      <c r="AL15" s="177" t="s">
        <v>2</v>
      </c>
      <c r="AM15" s="178"/>
      <c r="AP15" s="16" t="s">
        <v>70</v>
      </c>
    </row>
    <row r="16" spans="1:42" ht="15" customHeight="1" x14ac:dyDescent="0.35">
      <c r="A16" s="325"/>
      <c r="B16" s="326"/>
      <c r="C16" s="326"/>
      <c r="D16" s="326"/>
      <c r="E16" s="326"/>
      <c r="F16" s="326"/>
      <c r="G16" s="326"/>
      <c r="H16" s="326"/>
      <c r="I16" s="326"/>
      <c r="J16" s="267"/>
      <c r="L16" s="250" t="s">
        <v>21</v>
      </c>
      <c r="M16" s="245"/>
      <c r="N16" s="189" t="s">
        <v>22</v>
      </c>
      <c r="O16" s="189"/>
      <c r="P16" s="261">
        <v>1</v>
      </c>
      <c r="Q16" s="261"/>
      <c r="R16" s="263">
        <f>P16-P16*10%</f>
        <v>0.9</v>
      </c>
      <c r="S16" s="264"/>
      <c r="V16" s="223"/>
      <c r="W16" s="278"/>
      <c r="X16" s="280"/>
      <c r="Y16" s="278"/>
      <c r="Z16" s="280"/>
      <c r="AA16" s="278"/>
      <c r="AB16" s="280"/>
      <c r="AC16" s="282"/>
      <c r="AF16" s="194" t="s">
        <v>164</v>
      </c>
      <c r="AG16" s="195"/>
      <c r="AH16" s="195"/>
      <c r="AI16" s="195"/>
      <c r="AJ16" s="70" t="s">
        <v>169</v>
      </c>
      <c r="AK16" s="29">
        <v>89</v>
      </c>
      <c r="AL16" s="177" t="s">
        <v>2</v>
      </c>
      <c r="AM16" s="178"/>
      <c r="AP16" s="16" t="s">
        <v>71</v>
      </c>
    </row>
    <row r="17" spans="1:42" ht="15" customHeight="1" thickBot="1" x14ac:dyDescent="0.4">
      <c r="A17" s="325"/>
      <c r="B17" s="326"/>
      <c r="C17" s="326"/>
      <c r="D17" s="326"/>
      <c r="E17" s="326"/>
      <c r="F17" s="326"/>
      <c r="G17" s="326"/>
      <c r="H17" s="326"/>
      <c r="I17" s="326"/>
      <c r="J17" s="267"/>
      <c r="L17" s="251"/>
      <c r="M17" s="252"/>
      <c r="N17" s="253"/>
      <c r="O17" s="253"/>
      <c r="P17" s="262"/>
      <c r="Q17" s="262"/>
      <c r="R17" s="265"/>
      <c r="S17" s="266"/>
      <c r="V17" s="250" t="s">
        <v>43</v>
      </c>
      <c r="W17" s="245"/>
      <c r="X17" s="189" t="s">
        <v>42</v>
      </c>
      <c r="Y17" s="189"/>
      <c r="Z17" s="261">
        <v>0.7</v>
      </c>
      <c r="AA17" s="261"/>
      <c r="AB17" s="263">
        <f>Z17-Z17*10%</f>
        <v>0.63</v>
      </c>
      <c r="AC17" s="264"/>
      <c r="AF17" s="194" t="s">
        <v>165</v>
      </c>
      <c r="AG17" s="195"/>
      <c r="AH17" s="195"/>
      <c r="AI17" s="195"/>
      <c r="AJ17" s="70" t="s">
        <v>170</v>
      </c>
      <c r="AK17" s="29">
        <v>90</v>
      </c>
      <c r="AL17" s="177" t="s">
        <v>5</v>
      </c>
      <c r="AM17" s="178"/>
      <c r="AP17" s="16" t="s">
        <v>72</v>
      </c>
    </row>
    <row r="18" spans="1:42" ht="7.5" customHeight="1" thickBot="1" x14ac:dyDescent="0.4">
      <c r="A18" s="325"/>
      <c r="B18" s="326"/>
      <c r="C18" s="326"/>
      <c r="D18" s="326"/>
      <c r="E18" s="326"/>
      <c r="F18" s="326"/>
      <c r="G18" s="326"/>
      <c r="H18" s="326"/>
      <c r="I18" s="326"/>
      <c r="J18" s="329">
        <v>144</v>
      </c>
      <c r="V18" s="251"/>
      <c r="W18" s="252"/>
      <c r="X18" s="253"/>
      <c r="Y18" s="253"/>
      <c r="Z18" s="262"/>
      <c r="AA18" s="262"/>
      <c r="AB18" s="265"/>
      <c r="AC18" s="266"/>
      <c r="AF18" s="194" t="s">
        <v>181</v>
      </c>
      <c r="AG18" s="195"/>
      <c r="AH18" s="195"/>
      <c r="AI18" s="195"/>
      <c r="AJ18" s="70" t="s">
        <v>177</v>
      </c>
      <c r="AK18" s="29" t="s">
        <v>172</v>
      </c>
      <c r="AL18" s="177" t="s">
        <v>5</v>
      </c>
      <c r="AM18" s="178"/>
      <c r="AP18" s="16" t="s">
        <v>73</v>
      </c>
    </row>
    <row r="19" spans="1:42" ht="15" customHeight="1" thickBot="1" x14ac:dyDescent="0.4">
      <c r="A19" s="327"/>
      <c r="B19" s="328"/>
      <c r="C19" s="328"/>
      <c r="D19" s="328"/>
      <c r="E19" s="328"/>
      <c r="F19" s="328"/>
      <c r="G19" s="328"/>
      <c r="H19" s="328"/>
      <c r="I19" s="328"/>
      <c r="J19" s="330"/>
      <c r="L19" s="229" t="s">
        <v>28</v>
      </c>
      <c r="M19" s="230"/>
      <c r="N19" s="230"/>
      <c r="O19" s="230"/>
      <c r="P19" s="230"/>
      <c r="Q19" s="230"/>
      <c r="R19" s="230"/>
      <c r="S19" s="231"/>
      <c r="AF19" s="194" t="s">
        <v>166</v>
      </c>
      <c r="AG19" s="195"/>
      <c r="AH19" s="195"/>
      <c r="AI19" s="195"/>
      <c r="AJ19" s="70" t="s">
        <v>171</v>
      </c>
      <c r="AK19" s="29">
        <v>91</v>
      </c>
      <c r="AL19" s="177" t="s">
        <v>2</v>
      </c>
      <c r="AM19" s="178"/>
      <c r="AP19" s="16" t="s">
        <v>74</v>
      </c>
    </row>
    <row r="20" spans="1:42" ht="15" customHeight="1" thickBot="1" x14ac:dyDescent="0.4">
      <c r="J20" s="21"/>
      <c r="L20" s="302" t="s">
        <v>23</v>
      </c>
      <c r="M20" s="303"/>
      <c r="N20" s="303"/>
      <c r="O20" s="303"/>
      <c r="P20" s="303"/>
      <c r="Q20" s="303"/>
      <c r="R20" s="303"/>
      <c r="S20" s="304"/>
      <c r="V20" s="254" t="s">
        <v>48</v>
      </c>
      <c r="W20" s="233"/>
      <c r="X20" s="233"/>
      <c r="Y20" s="233"/>
      <c r="Z20" s="233"/>
      <c r="AA20" s="233"/>
      <c r="AB20" s="233"/>
      <c r="AC20" s="234"/>
      <c r="AF20" s="194" t="s">
        <v>167</v>
      </c>
      <c r="AG20" s="195"/>
      <c r="AH20" s="195"/>
      <c r="AI20" s="195"/>
      <c r="AJ20" s="70"/>
      <c r="AK20" s="29">
        <v>92</v>
      </c>
      <c r="AL20" s="177" t="s">
        <v>2</v>
      </c>
      <c r="AM20" s="178"/>
      <c r="AP20" s="16" t="s">
        <v>75</v>
      </c>
    </row>
    <row r="21" spans="1:42" ht="15" customHeight="1" x14ac:dyDescent="0.35">
      <c r="A21" s="232" t="s">
        <v>113</v>
      </c>
      <c r="B21" s="233"/>
      <c r="C21" s="233"/>
      <c r="D21" s="233"/>
      <c r="E21" s="233"/>
      <c r="F21" s="233"/>
      <c r="G21" s="233"/>
      <c r="H21" s="233"/>
      <c r="I21" s="233"/>
      <c r="J21" s="234"/>
      <c r="L21" s="305"/>
      <c r="M21" s="306"/>
      <c r="N21" s="306"/>
      <c r="O21" s="306"/>
      <c r="P21" s="306"/>
      <c r="Q21" s="306"/>
      <c r="R21" s="306"/>
      <c r="S21" s="307"/>
      <c r="V21" s="255"/>
      <c r="W21" s="256"/>
      <c r="X21" s="256"/>
      <c r="Y21" s="256"/>
      <c r="Z21" s="256"/>
      <c r="AA21" s="256"/>
      <c r="AB21" s="256"/>
      <c r="AC21" s="257"/>
      <c r="AF21" s="197" t="s">
        <v>123</v>
      </c>
      <c r="AG21" s="198"/>
      <c r="AH21" s="198"/>
      <c r="AI21" s="198"/>
      <c r="AJ21" s="198"/>
      <c r="AK21" s="27"/>
      <c r="AL21" s="183"/>
      <c r="AM21" s="184"/>
      <c r="AP21" s="16" t="s">
        <v>76</v>
      </c>
    </row>
    <row r="22" spans="1:42" ht="15" customHeight="1" thickBot="1" x14ac:dyDescent="0.4">
      <c r="A22" s="238">
        <f>J10*J18</f>
        <v>54.131382197095974</v>
      </c>
      <c r="B22" s="239"/>
      <c r="C22" s="239"/>
      <c r="D22" s="239"/>
      <c r="E22" s="239"/>
      <c r="F22" s="239"/>
      <c r="G22" s="239"/>
      <c r="H22" s="239"/>
      <c r="I22" s="239"/>
      <c r="J22" s="240"/>
      <c r="L22" s="308" t="s">
        <v>15</v>
      </c>
      <c r="M22" s="236"/>
      <c r="N22" s="236" t="s">
        <v>25</v>
      </c>
      <c r="O22" s="236"/>
      <c r="P22" s="236" t="s">
        <v>20</v>
      </c>
      <c r="Q22" s="236"/>
      <c r="R22" s="236" t="s">
        <v>37</v>
      </c>
      <c r="S22" s="237"/>
      <c r="V22" s="258">
        <v>0.9</v>
      </c>
      <c r="W22" s="259"/>
      <c r="X22" s="259"/>
      <c r="Y22" s="259"/>
      <c r="Z22" s="259"/>
      <c r="AA22" s="259"/>
      <c r="AB22" s="259"/>
      <c r="AC22" s="260"/>
      <c r="AF22" s="360" t="s">
        <v>173</v>
      </c>
      <c r="AG22" s="361"/>
      <c r="AH22" s="361"/>
      <c r="AI22" s="362"/>
      <c r="AJ22" s="366" t="s">
        <v>174</v>
      </c>
      <c r="AK22" s="368" t="s">
        <v>175</v>
      </c>
      <c r="AL22" s="370" t="s">
        <v>2</v>
      </c>
      <c r="AM22" s="371"/>
      <c r="AP22" s="16" t="s">
        <v>77</v>
      </c>
    </row>
    <row r="23" spans="1:42" ht="15" customHeight="1" thickBot="1" x14ac:dyDescent="0.4">
      <c r="A23" s="241"/>
      <c r="B23" s="242"/>
      <c r="C23" s="242"/>
      <c r="D23" s="242"/>
      <c r="E23" s="242"/>
      <c r="F23" s="242"/>
      <c r="G23" s="242"/>
      <c r="H23" s="242"/>
      <c r="I23" s="242"/>
      <c r="J23" s="243"/>
      <c r="L23" s="308"/>
      <c r="M23" s="236"/>
      <c r="N23" s="236"/>
      <c r="O23" s="236"/>
      <c r="P23" s="236"/>
      <c r="Q23" s="236"/>
      <c r="R23" s="236"/>
      <c r="S23" s="237"/>
      <c r="AF23" s="363"/>
      <c r="AG23" s="364"/>
      <c r="AH23" s="364"/>
      <c r="AI23" s="365"/>
      <c r="AJ23" s="367"/>
      <c r="AK23" s="369"/>
      <c r="AL23" s="372"/>
      <c r="AM23" s="225"/>
      <c r="AP23" s="16" t="s">
        <v>78</v>
      </c>
    </row>
    <row r="24" spans="1:42" ht="15" customHeight="1" thickBot="1" x14ac:dyDescent="0.4">
      <c r="L24" s="308"/>
      <c r="M24" s="236"/>
      <c r="N24" s="236"/>
      <c r="O24" s="236"/>
      <c r="P24" s="236"/>
      <c r="Q24" s="236"/>
      <c r="R24" s="236"/>
      <c r="S24" s="237"/>
      <c r="AF24" s="194" t="s">
        <v>180</v>
      </c>
      <c r="AG24" s="195"/>
      <c r="AH24" s="195"/>
      <c r="AI24" s="195"/>
      <c r="AJ24" s="70" t="s">
        <v>178</v>
      </c>
      <c r="AK24" s="35" t="s">
        <v>176</v>
      </c>
      <c r="AL24" s="177" t="s">
        <v>2</v>
      </c>
      <c r="AM24" s="178"/>
      <c r="AO24" s="16"/>
      <c r="AP24" s="16" t="s">
        <v>79</v>
      </c>
    </row>
    <row r="25" spans="1:42" ht="15" customHeight="1" thickBot="1" x14ac:dyDescent="0.4">
      <c r="D25" s="173" t="s">
        <v>476</v>
      </c>
      <c r="E25" s="174"/>
      <c r="F25" s="174"/>
      <c r="G25" s="152"/>
      <c r="L25" s="250" t="s">
        <v>24</v>
      </c>
      <c r="M25" s="245"/>
      <c r="N25" s="245" t="s">
        <v>26</v>
      </c>
      <c r="O25" s="245"/>
      <c r="P25" s="261">
        <v>0.52</v>
      </c>
      <c r="Q25" s="261"/>
      <c r="R25" s="263">
        <f>P25-P25*10%</f>
        <v>0.46800000000000003</v>
      </c>
      <c r="S25" s="264"/>
      <c r="V25" s="297" t="s">
        <v>110</v>
      </c>
      <c r="W25" s="298"/>
      <c r="X25" s="298"/>
      <c r="Y25" s="298"/>
      <c r="Z25" s="298"/>
      <c r="AA25" s="298"/>
      <c r="AB25" s="298"/>
      <c r="AC25" s="299"/>
      <c r="AF25" s="194" t="s">
        <v>179</v>
      </c>
      <c r="AG25" s="176"/>
      <c r="AH25" s="176"/>
      <c r="AI25" s="176"/>
      <c r="AJ25" s="70" t="s">
        <v>190</v>
      </c>
      <c r="AK25" s="35" t="s">
        <v>182</v>
      </c>
      <c r="AL25" s="177" t="s">
        <v>183</v>
      </c>
      <c r="AM25" s="178"/>
      <c r="AO25" s="16"/>
      <c r="AP25" s="16" t="s">
        <v>80</v>
      </c>
    </row>
    <row r="26" spans="1:42" ht="15" customHeight="1" x14ac:dyDescent="0.35">
      <c r="L26" s="250"/>
      <c r="M26" s="245"/>
      <c r="N26" s="245"/>
      <c r="O26" s="245"/>
      <c r="P26" s="261"/>
      <c r="Q26" s="261"/>
      <c r="R26" s="263"/>
      <c r="S26" s="264"/>
      <c r="V26" s="223" t="s">
        <v>216</v>
      </c>
      <c r="W26" s="224"/>
      <c r="X26" s="224"/>
      <c r="Y26" s="224"/>
      <c r="Z26" s="224"/>
      <c r="AA26" s="224"/>
      <c r="AB26" s="224"/>
      <c r="AC26" s="225"/>
      <c r="AF26" s="175" t="s">
        <v>184</v>
      </c>
      <c r="AG26" s="176"/>
      <c r="AH26" s="176"/>
      <c r="AI26" s="176"/>
      <c r="AJ26" s="70" t="s">
        <v>185</v>
      </c>
      <c r="AK26" s="35">
        <v>94</v>
      </c>
      <c r="AL26" s="177" t="s">
        <v>183</v>
      </c>
      <c r="AM26" s="178"/>
      <c r="AP26" s="18" t="s">
        <v>81</v>
      </c>
    </row>
    <row r="27" spans="1:42" ht="15" customHeight="1" thickBot="1" x14ac:dyDescent="0.4">
      <c r="L27" s="251"/>
      <c r="M27" s="252"/>
      <c r="N27" s="252"/>
      <c r="O27" s="252"/>
      <c r="P27" s="262"/>
      <c r="Q27" s="262"/>
      <c r="R27" s="265"/>
      <c r="S27" s="266"/>
      <c r="V27" s="226"/>
      <c r="W27" s="227"/>
      <c r="X27" s="227"/>
      <c r="Y27" s="227"/>
      <c r="Z27" s="227"/>
      <c r="AA27" s="227"/>
      <c r="AB27" s="227"/>
      <c r="AC27" s="228"/>
      <c r="AF27" s="194" t="s">
        <v>186</v>
      </c>
      <c r="AG27" s="195"/>
      <c r="AH27" s="195"/>
      <c r="AI27" s="195"/>
      <c r="AJ27" s="70" t="s">
        <v>188</v>
      </c>
      <c r="AK27" s="35" t="s">
        <v>187</v>
      </c>
      <c r="AL27" s="177" t="s">
        <v>183</v>
      </c>
      <c r="AM27" s="178"/>
      <c r="AO27" s="16"/>
      <c r="AP27" s="18" t="s">
        <v>82</v>
      </c>
    </row>
    <row r="28" spans="1:42" ht="7.5" customHeight="1" thickBot="1" x14ac:dyDescent="0.4">
      <c r="V28" s="226"/>
      <c r="W28" s="227"/>
      <c r="X28" s="227"/>
      <c r="Y28" s="227"/>
      <c r="Z28" s="227"/>
      <c r="AA28" s="227"/>
      <c r="AB28" s="227"/>
      <c r="AC28" s="228"/>
      <c r="AF28" s="373" t="s">
        <v>189</v>
      </c>
      <c r="AG28" s="374"/>
      <c r="AH28" s="374"/>
      <c r="AI28" s="375"/>
      <c r="AJ28" s="70" t="s">
        <v>191</v>
      </c>
      <c r="AK28" s="35">
        <v>95</v>
      </c>
      <c r="AL28" s="377" t="s">
        <v>192</v>
      </c>
      <c r="AM28" s="228"/>
      <c r="AP28" s="18" t="s">
        <v>83</v>
      </c>
    </row>
    <row r="29" spans="1:42" ht="15" customHeight="1" x14ac:dyDescent="0.35">
      <c r="A29" s="22"/>
      <c r="B29" s="22"/>
      <c r="C29" s="22"/>
      <c r="D29" s="22"/>
      <c r="E29" s="22"/>
      <c r="F29" s="22"/>
      <c r="G29" s="22"/>
      <c r="H29" s="22"/>
      <c r="I29" s="22"/>
      <c r="J29" s="22"/>
      <c r="L29" s="312" t="s">
        <v>27</v>
      </c>
      <c r="M29" s="313"/>
      <c r="N29" s="313"/>
      <c r="O29" s="313"/>
      <c r="P29" s="313"/>
      <c r="Q29" s="313"/>
      <c r="R29" s="313"/>
      <c r="S29" s="314"/>
      <c r="V29" s="220" t="s">
        <v>44</v>
      </c>
      <c r="W29" s="221"/>
      <c r="X29" s="221"/>
      <c r="Y29" s="221"/>
      <c r="Z29" s="221"/>
      <c r="AA29" s="221"/>
      <c r="AB29" s="221"/>
      <c r="AC29" s="222"/>
      <c r="AF29" s="376" t="s">
        <v>193</v>
      </c>
      <c r="AG29" s="374"/>
      <c r="AH29" s="374"/>
      <c r="AI29" s="375"/>
      <c r="AJ29" s="70" t="s">
        <v>194</v>
      </c>
      <c r="AK29" s="35">
        <v>96</v>
      </c>
      <c r="AL29" s="377" t="s">
        <v>5</v>
      </c>
      <c r="AM29" s="228"/>
      <c r="AP29" s="18" t="s">
        <v>108</v>
      </c>
    </row>
    <row r="30" spans="1:42" ht="15" customHeight="1" x14ac:dyDescent="0.35">
      <c r="A30" s="23"/>
      <c r="B30" s="23"/>
      <c r="C30" s="23"/>
      <c r="D30" s="23"/>
      <c r="E30" s="23"/>
      <c r="F30" s="23"/>
      <c r="G30" s="23"/>
      <c r="H30" s="23"/>
      <c r="I30" s="23"/>
      <c r="J30" s="23"/>
      <c r="L30" s="317" t="s">
        <v>30</v>
      </c>
      <c r="M30" s="318"/>
      <c r="N30" s="318"/>
      <c r="O30" s="318"/>
      <c r="P30" s="318"/>
      <c r="Q30" s="318"/>
      <c r="R30" s="318"/>
      <c r="S30" s="319"/>
      <c r="V30" s="220"/>
      <c r="W30" s="221"/>
      <c r="X30" s="221"/>
      <c r="Y30" s="221"/>
      <c r="Z30" s="221"/>
      <c r="AA30" s="221"/>
      <c r="AB30" s="221"/>
      <c r="AC30" s="222"/>
      <c r="AF30" s="192" t="s">
        <v>124</v>
      </c>
      <c r="AG30" s="193"/>
      <c r="AH30" s="193"/>
      <c r="AI30" s="193"/>
      <c r="AJ30" s="193"/>
      <c r="AK30" s="27"/>
      <c r="AL30" s="183"/>
      <c r="AM30" s="184"/>
      <c r="AP30" s="18" t="s">
        <v>84</v>
      </c>
    </row>
    <row r="31" spans="1:42" ht="15" customHeight="1" x14ac:dyDescent="0.35">
      <c r="A31" s="23"/>
      <c r="B31" s="23"/>
      <c r="C31" s="23"/>
      <c r="D31" s="23"/>
      <c r="E31" s="23"/>
      <c r="F31" s="23"/>
      <c r="G31" s="23"/>
      <c r="H31" s="23"/>
      <c r="I31" s="23"/>
      <c r="J31" s="23"/>
      <c r="L31" s="317"/>
      <c r="M31" s="318"/>
      <c r="N31" s="318"/>
      <c r="O31" s="318"/>
      <c r="P31" s="318"/>
      <c r="Q31" s="318"/>
      <c r="R31" s="318"/>
      <c r="S31" s="319"/>
      <c r="V31" s="220"/>
      <c r="W31" s="221"/>
      <c r="X31" s="221"/>
      <c r="Y31" s="221"/>
      <c r="Z31" s="221"/>
      <c r="AA31" s="221"/>
      <c r="AB31" s="221"/>
      <c r="AC31" s="222"/>
      <c r="AF31" s="194" t="s">
        <v>268</v>
      </c>
      <c r="AG31" s="195"/>
      <c r="AH31" s="195"/>
      <c r="AI31" s="195"/>
      <c r="AJ31" s="70" t="s">
        <v>272</v>
      </c>
      <c r="AK31" s="68">
        <v>98</v>
      </c>
      <c r="AL31" s="177" t="s">
        <v>2</v>
      </c>
      <c r="AM31" s="178"/>
      <c r="AP31" s="18" t="s">
        <v>85</v>
      </c>
    </row>
    <row r="32" spans="1:42" ht="15" customHeight="1" x14ac:dyDescent="0.35">
      <c r="L32" s="213" t="s">
        <v>31</v>
      </c>
      <c r="M32" s="189"/>
      <c r="N32" s="189" t="s">
        <v>32</v>
      </c>
      <c r="O32" s="189"/>
      <c r="P32" s="189"/>
      <c r="Q32" s="189"/>
      <c r="R32" s="189"/>
      <c r="S32" s="267"/>
      <c r="V32" s="213" t="s">
        <v>31</v>
      </c>
      <c r="W32" s="189"/>
      <c r="X32" s="189" t="s">
        <v>32</v>
      </c>
      <c r="Y32" s="189"/>
      <c r="Z32" s="189"/>
      <c r="AA32" s="189"/>
      <c r="AB32" s="189"/>
      <c r="AC32" s="267"/>
      <c r="AF32" s="194" t="s">
        <v>269</v>
      </c>
      <c r="AG32" s="195"/>
      <c r="AH32" s="195"/>
      <c r="AI32" s="195"/>
      <c r="AJ32" s="70" t="s">
        <v>273</v>
      </c>
      <c r="AK32" s="68">
        <v>99</v>
      </c>
      <c r="AL32" s="177" t="s">
        <v>5</v>
      </c>
      <c r="AM32" s="178"/>
      <c r="AP32" s="18" t="s">
        <v>86</v>
      </c>
    </row>
    <row r="33" spans="12:42" ht="15" customHeight="1" x14ac:dyDescent="0.35">
      <c r="L33" s="213"/>
      <c r="M33" s="189"/>
      <c r="N33" s="3" t="s">
        <v>1</v>
      </c>
      <c r="O33" s="3" t="s">
        <v>2</v>
      </c>
      <c r="P33" s="3" t="s">
        <v>5</v>
      </c>
      <c r="Q33" s="3" t="s">
        <v>6</v>
      </c>
      <c r="R33" s="3" t="s">
        <v>3</v>
      </c>
      <c r="S33" s="6" t="s">
        <v>4</v>
      </c>
      <c r="V33" s="213"/>
      <c r="W33" s="189"/>
      <c r="X33" s="3" t="s">
        <v>1</v>
      </c>
      <c r="Y33" s="3" t="s">
        <v>2</v>
      </c>
      <c r="Z33" s="3" t="s">
        <v>5</v>
      </c>
      <c r="AA33" s="3" t="s">
        <v>6</v>
      </c>
      <c r="AB33" s="3" t="s">
        <v>3</v>
      </c>
      <c r="AC33" s="6" t="s">
        <v>4</v>
      </c>
      <c r="AF33" s="194" t="s">
        <v>270</v>
      </c>
      <c r="AG33" s="195"/>
      <c r="AH33" s="195"/>
      <c r="AI33" s="195"/>
      <c r="AJ33" s="69" t="s">
        <v>274</v>
      </c>
      <c r="AK33" s="68">
        <v>100</v>
      </c>
      <c r="AL33" s="177" t="s">
        <v>275</v>
      </c>
      <c r="AM33" s="178"/>
      <c r="AP33" s="18" t="s">
        <v>87</v>
      </c>
    </row>
    <row r="34" spans="12:42" ht="15" customHeight="1" x14ac:dyDescent="0.35">
      <c r="L34" s="268" t="s">
        <v>54</v>
      </c>
      <c r="M34" s="269"/>
      <c r="N34" s="261">
        <v>0.68</v>
      </c>
      <c r="O34" s="261">
        <v>0.72</v>
      </c>
      <c r="P34" s="261">
        <v>0.54</v>
      </c>
      <c r="Q34" s="261">
        <v>0.68</v>
      </c>
      <c r="R34" s="261">
        <v>0.86</v>
      </c>
      <c r="S34" s="235">
        <v>0.68</v>
      </c>
      <c r="V34" s="268" t="s">
        <v>54</v>
      </c>
      <c r="W34" s="269"/>
      <c r="X34" s="201">
        <f>R8*R16*R25*N34*AA6*AB17*V22</f>
        <v>1.8258601137909354</v>
      </c>
      <c r="Y34" s="201">
        <f>R8*R16*R25*O34*AA6*AB17*V22+0.01</f>
        <v>1.9432636498962841</v>
      </c>
      <c r="Z34" s="201">
        <f>R8*R16*R25*P34*AA6*AB17*V22</f>
        <v>1.4499477374222134</v>
      </c>
      <c r="AA34" s="218" t="s">
        <v>33</v>
      </c>
      <c r="AB34" s="201">
        <f>R8*R16*R25*R34*AA6*AB17*V22+0.01</f>
        <v>2.3191760262650059</v>
      </c>
      <c r="AC34" s="199">
        <f>R8*R16*R25*S34*AA6*AB17*V22</f>
        <v>1.8258601137909354</v>
      </c>
      <c r="AF34" s="175" t="s">
        <v>271</v>
      </c>
      <c r="AG34" s="176"/>
      <c r="AH34" s="176"/>
      <c r="AI34" s="176"/>
      <c r="AJ34" s="69" t="s">
        <v>274</v>
      </c>
      <c r="AK34" s="68">
        <v>101</v>
      </c>
      <c r="AL34" s="177" t="s">
        <v>275</v>
      </c>
      <c r="AM34" s="178"/>
      <c r="AP34" s="18" t="s">
        <v>88</v>
      </c>
    </row>
    <row r="35" spans="12:42" ht="15" customHeight="1" x14ac:dyDescent="0.35">
      <c r="L35" s="270"/>
      <c r="M35" s="271"/>
      <c r="N35" s="261"/>
      <c r="O35" s="261"/>
      <c r="P35" s="261"/>
      <c r="Q35" s="261"/>
      <c r="R35" s="261"/>
      <c r="S35" s="235"/>
      <c r="V35" s="270"/>
      <c r="W35" s="271"/>
      <c r="X35" s="202"/>
      <c r="Y35" s="202"/>
      <c r="Z35" s="202"/>
      <c r="AA35" s="219"/>
      <c r="AB35" s="202"/>
      <c r="AC35" s="200"/>
      <c r="AF35" s="192" t="s">
        <v>125</v>
      </c>
      <c r="AG35" s="193"/>
      <c r="AH35" s="193"/>
      <c r="AI35" s="193"/>
      <c r="AJ35" s="193"/>
      <c r="AK35" s="27"/>
      <c r="AL35" s="183"/>
      <c r="AM35" s="184"/>
      <c r="AP35" s="18" t="s">
        <v>89</v>
      </c>
    </row>
    <row r="36" spans="12:42" ht="15" customHeight="1" x14ac:dyDescent="0.35">
      <c r="L36" s="268" t="s">
        <v>55</v>
      </c>
      <c r="M36" s="269"/>
      <c r="N36" s="261">
        <v>0.7</v>
      </c>
      <c r="O36" s="261">
        <v>0.77</v>
      </c>
      <c r="P36" s="261">
        <v>0.7</v>
      </c>
      <c r="Q36" s="261">
        <v>0.7</v>
      </c>
      <c r="R36" s="261">
        <v>0.86</v>
      </c>
      <c r="S36" s="235">
        <v>0.7</v>
      </c>
      <c r="V36" s="268" t="s">
        <v>55</v>
      </c>
      <c r="W36" s="269"/>
      <c r="X36" s="201">
        <f>R8*R16*R25*N36*AA6*AB17*V22</f>
        <v>1.8795618818436095</v>
      </c>
      <c r="Y36" s="201">
        <f>R8*R16*R25*O36*AA6*AB17*V22</f>
        <v>2.0675180700279712</v>
      </c>
      <c r="Z36" s="201">
        <f>R8*R16*R25*P36*AA6*AB17*V22</f>
        <v>1.8795618818436095</v>
      </c>
      <c r="AA36" s="218" t="s">
        <v>33</v>
      </c>
      <c r="AB36" s="201">
        <f>R8*R16*R25*R36*AA6*AB17*V22+0.01</f>
        <v>2.3191760262650059</v>
      </c>
      <c r="AC36" s="199">
        <f>R8*R16*R25*S36*AA6*AB17*V22</f>
        <v>1.8795618818436095</v>
      </c>
      <c r="AF36" s="194" t="s">
        <v>276</v>
      </c>
      <c r="AG36" s="195"/>
      <c r="AH36" s="195"/>
      <c r="AI36" s="195"/>
      <c r="AJ36" s="70" t="s">
        <v>277</v>
      </c>
      <c r="AK36" s="68">
        <v>112</v>
      </c>
      <c r="AL36" s="177" t="s">
        <v>6</v>
      </c>
      <c r="AM36" s="178"/>
      <c r="AP36" s="16" t="s">
        <v>90</v>
      </c>
    </row>
    <row r="37" spans="12:42" ht="15" customHeight="1" x14ac:dyDescent="0.35">
      <c r="L37" s="270"/>
      <c r="M37" s="271"/>
      <c r="N37" s="261"/>
      <c r="O37" s="261"/>
      <c r="P37" s="261"/>
      <c r="Q37" s="261"/>
      <c r="R37" s="261"/>
      <c r="S37" s="235"/>
      <c r="V37" s="270"/>
      <c r="W37" s="271"/>
      <c r="X37" s="202"/>
      <c r="Y37" s="202"/>
      <c r="Z37" s="202"/>
      <c r="AA37" s="219"/>
      <c r="AB37" s="202"/>
      <c r="AC37" s="200"/>
      <c r="AF37" s="175" t="s">
        <v>278</v>
      </c>
      <c r="AG37" s="176"/>
      <c r="AH37" s="176"/>
      <c r="AI37" s="176"/>
      <c r="AJ37" s="70" t="s">
        <v>284</v>
      </c>
      <c r="AK37" s="68">
        <v>113</v>
      </c>
      <c r="AL37" s="177" t="s">
        <v>6</v>
      </c>
      <c r="AM37" s="178"/>
      <c r="AP37" s="16" t="s">
        <v>91</v>
      </c>
    </row>
    <row r="38" spans="12:42" ht="15" customHeight="1" x14ac:dyDescent="0.35">
      <c r="L38" s="268" t="s">
        <v>56</v>
      </c>
      <c r="M38" s="269"/>
      <c r="N38" s="261">
        <v>0.72</v>
      </c>
      <c r="O38" s="261">
        <v>0.72</v>
      </c>
      <c r="P38" s="261">
        <v>0.75</v>
      </c>
      <c r="Q38" s="261">
        <v>0.72</v>
      </c>
      <c r="R38" s="261">
        <v>0.86</v>
      </c>
      <c r="S38" s="235">
        <v>0.72</v>
      </c>
      <c r="V38" s="268" t="s">
        <v>56</v>
      </c>
      <c r="W38" s="269"/>
      <c r="X38" s="201">
        <f>R8*R16*R25*N38*AA6*AB17*V22+0.01</f>
        <v>1.9432636498962841</v>
      </c>
      <c r="Y38" s="201">
        <f>R8*R16*R25*O38*AA6*AB17*V22+0.01</f>
        <v>1.9432636498962841</v>
      </c>
      <c r="Z38" s="201">
        <f>R8*R16*R25*P38*AA6*AB17*V22+0.01</f>
        <v>2.0238163019752959</v>
      </c>
      <c r="AA38" s="218" t="s">
        <v>33</v>
      </c>
      <c r="AB38" s="201">
        <f>R8*R16*R25*R38*AA6*AB17*V22+0.01</f>
        <v>2.3191760262650059</v>
      </c>
      <c r="AC38" s="199">
        <f>R8*R16*R25*S38*AA6*AB17*V22+0.01</f>
        <v>1.9432636498962841</v>
      </c>
      <c r="AF38" s="175" t="s">
        <v>278</v>
      </c>
      <c r="AG38" s="176"/>
      <c r="AH38" s="176"/>
      <c r="AI38" s="176"/>
      <c r="AJ38" s="70" t="s">
        <v>284</v>
      </c>
      <c r="AK38" s="68" t="s">
        <v>290</v>
      </c>
      <c r="AL38" s="177" t="s">
        <v>6</v>
      </c>
      <c r="AM38" s="178"/>
      <c r="AP38" s="16" t="s">
        <v>92</v>
      </c>
    </row>
    <row r="39" spans="12:42" ht="15" customHeight="1" x14ac:dyDescent="0.35">
      <c r="L39" s="270"/>
      <c r="M39" s="271"/>
      <c r="N39" s="261"/>
      <c r="O39" s="261"/>
      <c r="P39" s="261"/>
      <c r="Q39" s="261"/>
      <c r="R39" s="261"/>
      <c r="S39" s="235"/>
      <c r="V39" s="270"/>
      <c r="W39" s="271"/>
      <c r="X39" s="202"/>
      <c r="Y39" s="202"/>
      <c r="Z39" s="202"/>
      <c r="AA39" s="219"/>
      <c r="AB39" s="202"/>
      <c r="AC39" s="200"/>
      <c r="AF39" s="175" t="s">
        <v>279</v>
      </c>
      <c r="AG39" s="176"/>
      <c r="AH39" s="176"/>
      <c r="AI39" s="176"/>
      <c r="AJ39" s="70" t="s">
        <v>285</v>
      </c>
      <c r="AK39" s="68">
        <v>114</v>
      </c>
      <c r="AL39" s="177" t="s">
        <v>6</v>
      </c>
      <c r="AM39" s="178"/>
      <c r="AP39" s="16" t="s">
        <v>93</v>
      </c>
    </row>
    <row r="40" spans="12:42" ht="15" customHeight="1" x14ac:dyDescent="0.35">
      <c r="L40" s="268" t="s">
        <v>52</v>
      </c>
      <c r="M40" s="269"/>
      <c r="N40" s="261">
        <v>0.14000000000000001</v>
      </c>
      <c r="O40" s="261">
        <v>0.14000000000000001</v>
      </c>
      <c r="P40" s="261">
        <v>0.14000000000000001</v>
      </c>
      <c r="Q40" s="291" t="s">
        <v>33</v>
      </c>
      <c r="R40" s="261">
        <v>0.86</v>
      </c>
      <c r="S40" s="300" t="s">
        <v>33</v>
      </c>
      <c r="V40" s="268" t="s">
        <v>52</v>
      </c>
      <c r="W40" s="269"/>
      <c r="X40" s="201">
        <f>R8*R16*R25*N40*AA6*AB17*V22</f>
        <v>0.37591237636872205</v>
      </c>
      <c r="Y40" s="201">
        <f>R8*R16*R25*O40*AA6*AB17*V22</f>
        <v>0.37591237636872205</v>
      </c>
      <c r="Z40" s="201">
        <f>R8*R16*R25*P40*AA6*AB17*V22</f>
        <v>0.37591237636872205</v>
      </c>
      <c r="AA40" s="211" t="s">
        <v>33</v>
      </c>
      <c r="AB40" s="211" t="s">
        <v>33</v>
      </c>
      <c r="AC40" s="212" t="s">
        <v>33</v>
      </c>
      <c r="AF40" s="175" t="s">
        <v>280</v>
      </c>
      <c r="AG40" s="176"/>
      <c r="AH40" s="176"/>
      <c r="AI40" s="176"/>
      <c r="AJ40" s="70" t="s">
        <v>286</v>
      </c>
      <c r="AK40" s="68">
        <v>115</v>
      </c>
      <c r="AL40" s="177" t="s">
        <v>6</v>
      </c>
      <c r="AM40" s="178"/>
      <c r="AP40" s="16" t="s">
        <v>94</v>
      </c>
    </row>
    <row r="41" spans="12:42" ht="15" customHeight="1" x14ac:dyDescent="0.35">
      <c r="L41" s="270"/>
      <c r="M41" s="271"/>
      <c r="N41" s="261"/>
      <c r="O41" s="261"/>
      <c r="P41" s="261"/>
      <c r="Q41" s="292"/>
      <c r="R41" s="261"/>
      <c r="S41" s="301"/>
      <c r="V41" s="270"/>
      <c r="W41" s="271"/>
      <c r="X41" s="202"/>
      <c r="Y41" s="202"/>
      <c r="Z41" s="202"/>
      <c r="AA41" s="202"/>
      <c r="AB41" s="202"/>
      <c r="AC41" s="200"/>
      <c r="AF41" s="175" t="s">
        <v>281</v>
      </c>
      <c r="AG41" s="176"/>
      <c r="AH41" s="176"/>
      <c r="AI41" s="176"/>
      <c r="AJ41" s="70" t="s">
        <v>287</v>
      </c>
      <c r="AK41" s="68">
        <v>116</v>
      </c>
      <c r="AL41" s="177" t="s">
        <v>6</v>
      </c>
      <c r="AM41" s="178"/>
      <c r="AP41" s="16" t="s">
        <v>95</v>
      </c>
    </row>
    <row r="42" spans="12:42" ht="15" customHeight="1" x14ac:dyDescent="0.35">
      <c r="L42" s="268" t="s">
        <v>51</v>
      </c>
      <c r="M42" s="269"/>
      <c r="N42" s="261">
        <v>0.78</v>
      </c>
      <c r="O42" s="261">
        <v>0.72</v>
      </c>
      <c r="P42" s="261">
        <v>0.65</v>
      </c>
      <c r="Q42" s="272">
        <v>0.65</v>
      </c>
      <c r="R42" s="261">
        <v>0.86</v>
      </c>
      <c r="S42" s="273">
        <v>0.65</v>
      </c>
      <c r="V42" s="268" t="s">
        <v>51</v>
      </c>
      <c r="W42" s="269"/>
      <c r="X42" s="201">
        <f>R8*R16*R25*N42*AA6*AB17*V22+0.01</f>
        <v>2.104368954054308</v>
      </c>
      <c r="Y42" s="201">
        <f>R8*R16*R25*O42*AA6*AB17*V22+0.01</f>
        <v>1.9432636498962841</v>
      </c>
      <c r="Z42" s="201">
        <f>R8*R16*R25*P42*AA6*AB17*V22</f>
        <v>1.7453074617119233</v>
      </c>
      <c r="AA42" s="211">
        <f>R8*R16*R25*Q42*AA6*AB17*V22</f>
        <v>1.7453074617119233</v>
      </c>
      <c r="AB42" s="201">
        <f>R8*R16*R25*R42*AA6*AB17*V22+0.01</f>
        <v>2.3191760262650059</v>
      </c>
      <c r="AC42" s="212">
        <f>R8*R16*R25*S42*AA6*AB17*V22</f>
        <v>1.7453074617119233</v>
      </c>
      <c r="AE42" s="17"/>
      <c r="AF42" s="175" t="s">
        <v>282</v>
      </c>
      <c r="AG42" s="176"/>
      <c r="AH42" s="176"/>
      <c r="AI42" s="176"/>
      <c r="AJ42" s="70" t="s">
        <v>288</v>
      </c>
      <c r="AK42" s="68">
        <v>117</v>
      </c>
      <c r="AL42" s="177" t="s">
        <v>192</v>
      </c>
      <c r="AM42" s="178"/>
      <c r="AP42" s="16" t="s">
        <v>96</v>
      </c>
    </row>
    <row r="43" spans="12:42" ht="15" customHeight="1" x14ac:dyDescent="0.35">
      <c r="L43" s="270"/>
      <c r="M43" s="271"/>
      <c r="N43" s="261"/>
      <c r="O43" s="261"/>
      <c r="P43" s="261"/>
      <c r="Q43" s="261"/>
      <c r="R43" s="261"/>
      <c r="S43" s="235"/>
      <c r="V43" s="270"/>
      <c r="W43" s="271"/>
      <c r="X43" s="202"/>
      <c r="Y43" s="202"/>
      <c r="Z43" s="202"/>
      <c r="AA43" s="202"/>
      <c r="AB43" s="202"/>
      <c r="AC43" s="200"/>
      <c r="AE43" s="17"/>
      <c r="AF43" s="175" t="s">
        <v>283</v>
      </c>
      <c r="AG43" s="176"/>
      <c r="AH43" s="176"/>
      <c r="AI43" s="176"/>
      <c r="AJ43" s="70" t="s">
        <v>289</v>
      </c>
      <c r="AK43" s="68">
        <v>118</v>
      </c>
      <c r="AL43" s="177" t="s">
        <v>192</v>
      </c>
      <c r="AM43" s="178"/>
      <c r="AP43" s="16" t="s">
        <v>97</v>
      </c>
    </row>
    <row r="44" spans="12:42" ht="15" customHeight="1" x14ac:dyDescent="0.35">
      <c r="L44" s="203" t="s">
        <v>7</v>
      </c>
      <c r="M44" s="204"/>
      <c r="N44" s="4">
        <v>0.86</v>
      </c>
      <c r="O44" s="4">
        <v>0.86</v>
      </c>
      <c r="P44" s="4">
        <v>0.86</v>
      </c>
      <c r="Q44" s="5" t="s">
        <v>33</v>
      </c>
      <c r="R44" s="4">
        <v>0.86</v>
      </c>
      <c r="S44" s="8" t="s">
        <v>33</v>
      </c>
      <c r="V44" s="203" t="s">
        <v>7</v>
      </c>
      <c r="W44" s="204"/>
      <c r="X44" s="2">
        <f>R8*R16*R25*N44*AA6*AB17*V22+0.01</f>
        <v>2.3191760262650059</v>
      </c>
      <c r="Y44" s="2">
        <f>R8*R16*R25*O44*AA6*AB17*V22+0.01</f>
        <v>2.3191760262650059</v>
      </c>
      <c r="Z44" s="2">
        <f>R8*R16*R25*P44*AA6*AB17*V22+0.01</f>
        <v>2.3191760262650059</v>
      </c>
      <c r="AA44" s="14" t="s">
        <v>33</v>
      </c>
      <c r="AB44" s="2">
        <f>R8*R16*R25*R44*AA6*AB17*V22+0.01</f>
        <v>2.3191760262650059</v>
      </c>
      <c r="AC44" s="15" t="s">
        <v>33</v>
      </c>
      <c r="AE44" s="17"/>
      <c r="AF44" s="192" t="s">
        <v>126</v>
      </c>
      <c r="AG44" s="193"/>
      <c r="AH44" s="193"/>
      <c r="AI44" s="193"/>
      <c r="AJ44" s="193"/>
      <c r="AK44" s="27"/>
      <c r="AL44" s="183"/>
      <c r="AM44" s="184"/>
      <c r="AP44" s="16" t="s">
        <v>98</v>
      </c>
    </row>
    <row r="45" spans="12:42" ht="15" customHeight="1" x14ac:dyDescent="0.35">
      <c r="L45" s="203" t="s">
        <v>8</v>
      </c>
      <c r="M45" s="204"/>
      <c r="N45" s="4">
        <v>0.32</v>
      </c>
      <c r="O45" s="4">
        <v>0.41</v>
      </c>
      <c r="P45" s="4">
        <v>0.5</v>
      </c>
      <c r="Q45" s="4">
        <v>0.59</v>
      </c>
      <c r="R45" s="4">
        <v>0.86</v>
      </c>
      <c r="S45" s="7">
        <v>0.59</v>
      </c>
      <c r="V45" s="203" t="s">
        <v>8</v>
      </c>
      <c r="W45" s="204"/>
      <c r="X45" s="2">
        <f>R8*R16*R25*N45*AA6*AB17*V22</f>
        <v>0.85922828884279312</v>
      </c>
      <c r="Y45" s="2">
        <f>R8*R16*R25*O45*AA6*AB17*V22</f>
        <v>1.1008862450798285</v>
      </c>
      <c r="Z45" s="2">
        <f>R8*R16*R25*P45*AA6*AB17*V22+0.01</f>
        <v>1.352544201316864</v>
      </c>
      <c r="AA45" s="2">
        <f>R8*R16*R25*Q45*AA6*AB17*V22+0.01</f>
        <v>1.5942021575538996</v>
      </c>
      <c r="AB45" s="2">
        <f>R8*R16*R25*R45*AA6*AB17*V22+0.01</f>
        <v>2.3191760262650059</v>
      </c>
      <c r="AC45" s="13">
        <f>R8*R16*R25*S45*AA6*AB17*V22+0.01</f>
        <v>1.5942021575538996</v>
      </c>
      <c r="AE45" s="16"/>
      <c r="AF45" s="175" t="s">
        <v>291</v>
      </c>
      <c r="AG45" s="176"/>
      <c r="AH45" s="176"/>
      <c r="AI45" s="176"/>
      <c r="AJ45" s="70" t="s">
        <v>292</v>
      </c>
      <c r="AK45" s="68" t="s">
        <v>293</v>
      </c>
      <c r="AL45" s="177" t="s">
        <v>6</v>
      </c>
      <c r="AM45" s="178"/>
      <c r="AP45" s="16" t="s">
        <v>99</v>
      </c>
    </row>
    <row r="46" spans="12:42" ht="15" customHeight="1" x14ac:dyDescent="0.35">
      <c r="L46" s="268" t="s">
        <v>9</v>
      </c>
      <c r="M46" s="269"/>
      <c r="N46" s="261">
        <v>0.14000000000000001</v>
      </c>
      <c r="O46" s="261">
        <v>0.14000000000000001</v>
      </c>
      <c r="P46" s="261">
        <v>0.14000000000000001</v>
      </c>
      <c r="Q46" s="291" t="s">
        <v>33</v>
      </c>
      <c r="R46" s="261">
        <v>0.14000000000000001</v>
      </c>
      <c r="S46" s="235">
        <v>0.77</v>
      </c>
      <c r="V46" s="268" t="s">
        <v>9</v>
      </c>
      <c r="W46" s="269"/>
      <c r="X46" s="201">
        <f>R8*R16*R25*N46*AA6*AB17*V22</f>
        <v>0.37591237636872205</v>
      </c>
      <c r="Y46" s="201">
        <f>R8*R16*R25*O46*AA6*AB17*V22</f>
        <v>0.37591237636872205</v>
      </c>
      <c r="Z46" s="201">
        <f>R8*R16*R25*P46*AA6*AB17*V22</f>
        <v>0.37591237636872205</v>
      </c>
      <c r="AA46" s="211" t="s">
        <v>33</v>
      </c>
      <c r="AB46" s="201">
        <f>R8*R16*R25*R46*AA6*AB17*V22</f>
        <v>0.37591237636872205</v>
      </c>
      <c r="AC46" s="199">
        <f>R8*R16*R25*S46*AA6*AB17*V22</f>
        <v>2.0675180700279712</v>
      </c>
      <c r="AE46" s="17"/>
      <c r="AF46" s="197" t="s">
        <v>127</v>
      </c>
      <c r="AG46" s="198"/>
      <c r="AH46" s="198"/>
      <c r="AI46" s="198"/>
      <c r="AJ46" s="198"/>
      <c r="AK46" s="27"/>
      <c r="AL46" s="183"/>
      <c r="AM46" s="184"/>
      <c r="AP46" s="16" t="s">
        <v>100</v>
      </c>
    </row>
    <row r="47" spans="12:42" ht="15" customHeight="1" x14ac:dyDescent="0.35">
      <c r="L47" s="270"/>
      <c r="M47" s="271"/>
      <c r="N47" s="261"/>
      <c r="O47" s="261"/>
      <c r="P47" s="261"/>
      <c r="Q47" s="292"/>
      <c r="R47" s="261"/>
      <c r="S47" s="235"/>
      <c r="V47" s="270"/>
      <c r="W47" s="271"/>
      <c r="X47" s="202"/>
      <c r="Y47" s="202"/>
      <c r="Z47" s="202"/>
      <c r="AA47" s="202"/>
      <c r="AB47" s="202"/>
      <c r="AC47" s="200"/>
      <c r="AE47" s="16"/>
      <c r="AF47" s="175" t="s">
        <v>294</v>
      </c>
      <c r="AG47" s="176"/>
      <c r="AH47" s="176"/>
      <c r="AI47" s="176"/>
      <c r="AJ47" s="70" t="s">
        <v>295</v>
      </c>
      <c r="AK47" s="68">
        <v>62</v>
      </c>
      <c r="AL47" s="177" t="s">
        <v>3</v>
      </c>
      <c r="AM47" s="178"/>
      <c r="AP47" s="16" t="s">
        <v>101</v>
      </c>
    </row>
    <row r="48" spans="12:42" ht="15" customHeight="1" x14ac:dyDescent="0.35">
      <c r="L48" s="268" t="s">
        <v>53</v>
      </c>
      <c r="M48" s="269"/>
      <c r="N48" s="261">
        <v>0.14000000000000001</v>
      </c>
      <c r="O48" s="261">
        <v>0.14000000000000001</v>
      </c>
      <c r="P48" s="261">
        <v>0.14000000000000001</v>
      </c>
      <c r="Q48" s="291" t="s">
        <v>33</v>
      </c>
      <c r="R48" s="261">
        <v>0.14000000000000001</v>
      </c>
      <c r="S48" s="235">
        <v>0.7</v>
      </c>
      <c r="V48" s="268" t="s">
        <v>53</v>
      </c>
      <c r="W48" s="269"/>
      <c r="X48" s="201">
        <f>R8*R16*R25*N48*AA6*AB17*V22</f>
        <v>0.37591237636872205</v>
      </c>
      <c r="Y48" s="201">
        <f>R8*R16*R25*O48*AA6*AB17*V22</f>
        <v>0.37591237636872205</v>
      </c>
      <c r="Z48" s="201">
        <f>R8*R16*R25*P48*AA6*AB17*V22</f>
        <v>0.37591237636872205</v>
      </c>
      <c r="AA48" s="211" t="s">
        <v>33</v>
      </c>
      <c r="AB48" s="201">
        <f>R8*R16*R25*R48*AA6*AB17*V22</f>
        <v>0.37591237636872205</v>
      </c>
      <c r="AC48" s="199">
        <f>R8*R16*R25*S48*AA6*AB17*V22</f>
        <v>1.8795618818436095</v>
      </c>
      <c r="AE48" s="17"/>
      <c r="AF48" s="190" t="s">
        <v>128</v>
      </c>
      <c r="AG48" s="191"/>
      <c r="AH48" s="191"/>
      <c r="AI48" s="191"/>
      <c r="AJ48" s="191"/>
      <c r="AK48" s="27"/>
      <c r="AL48" s="183"/>
      <c r="AM48" s="184"/>
      <c r="AP48" s="16" t="s">
        <v>102</v>
      </c>
    </row>
    <row r="49" spans="12:42" ht="15" customHeight="1" x14ac:dyDescent="0.35">
      <c r="L49" s="270"/>
      <c r="M49" s="271"/>
      <c r="N49" s="261"/>
      <c r="O49" s="261"/>
      <c r="P49" s="261"/>
      <c r="Q49" s="292"/>
      <c r="R49" s="261"/>
      <c r="S49" s="235"/>
      <c r="V49" s="270"/>
      <c r="W49" s="271"/>
      <c r="X49" s="202"/>
      <c r="Y49" s="202"/>
      <c r="Z49" s="202"/>
      <c r="AA49" s="202"/>
      <c r="AB49" s="202"/>
      <c r="AC49" s="200"/>
      <c r="AE49" s="16"/>
      <c r="AF49" s="194" t="s">
        <v>296</v>
      </c>
      <c r="AG49" s="195"/>
      <c r="AH49" s="195"/>
      <c r="AI49" s="195"/>
      <c r="AJ49" s="196" t="s">
        <v>297</v>
      </c>
      <c r="AK49" s="236">
        <v>63</v>
      </c>
      <c r="AL49" s="177" t="s">
        <v>192</v>
      </c>
      <c r="AM49" s="178"/>
      <c r="AP49" s="16" t="s">
        <v>103</v>
      </c>
    </row>
    <row r="50" spans="12:42" ht="15" customHeight="1" x14ac:dyDescent="0.35">
      <c r="L50" s="205" t="s">
        <v>34</v>
      </c>
      <c r="M50" s="206"/>
      <c r="N50" s="261">
        <v>0.14000000000000001</v>
      </c>
      <c r="O50" s="261">
        <v>0.14000000000000001</v>
      </c>
      <c r="P50" s="261">
        <v>0.14000000000000001</v>
      </c>
      <c r="Q50" s="261">
        <v>0.14000000000000001</v>
      </c>
      <c r="R50" s="261">
        <v>0.14000000000000001</v>
      </c>
      <c r="S50" s="235">
        <v>0.14000000000000001</v>
      </c>
      <c r="V50" s="205" t="s">
        <v>34</v>
      </c>
      <c r="W50" s="206"/>
      <c r="X50" s="201">
        <f>R8*R16*R25*N50*AA6*AB17*V22</f>
        <v>0.37591237636872205</v>
      </c>
      <c r="Y50" s="201">
        <f>R8*R16*R25*O50*AA6*AB17*V22</f>
        <v>0.37591237636872205</v>
      </c>
      <c r="Z50" s="201">
        <f>R8*R16*R25*P50*AA6*AB17*V22</f>
        <v>0.37591237636872205</v>
      </c>
      <c r="AA50" s="201">
        <f>R8*R16*R25*Q50*AA6*AB17*V22</f>
        <v>0.37591237636872205</v>
      </c>
      <c r="AB50" s="201">
        <f>R8*R16*R25*R50*AA6*AB17*V22</f>
        <v>0.37591237636872205</v>
      </c>
      <c r="AC50" s="199">
        <f>R8*R16*R25*S50*AA6*AB17*V22</f>
        <v>0.37591237636872205</v>
      </c>
      <c r="AE50" s="16"/>
      <c r="AF50" s="194"/>
      <c r="AG50" s="195"/>
      <c r="AH50" s="195"/>
      <c r="AI50" s="195"/>
      <c r="AJ50" s="196"/>
      <c r="AK50" s="236"/>
      <c r="AL50" s="177"/>
      <c r="AM50" s="178"/>
      <c r="AP50" s="16" t="s">
        <v>104</v>
      </c>
    </row>
    <row r="51" spans="12:42" ht="15" customHeight="1" x14ac:dyDescent="0.35">
      <c r="L51" s="205"/>
      <c r="M51" s="206"/>
      <c r="N51" s="261"/>
      <c r="O51" s="261"/>
      <c r="P51" s="261"/>
      <c r="Q51" s="261"/>
      <c r="R51" s="261"/>
      <c r="S51" s="235"/>
      <c r="V51" s="205"/>
      <c r="W51" s="206"/>
      <c r="X51" s="247"/>
      <c r="Y51" s="247"/>
      <c r="Z51" s="247"/>
      <c r="AA51" s="247"/>
      <c r="AB51" s="247"/>
      <c r="AC51" s="209"/>
      <c r="AE51" s="17"/>
      <c r="AF51" s="192" t="s">
        <v>129</v>
      </c>
      <c r="AG51" s="193"/>
      <c r="AH51" s="193"/>
      <c r="AI51" s="193"/>
      <c r="AJ51" s="193"/>
      <c r="AK51" s="27"/>
      <c r="AL51" s="183"/>
      <c r="AM51" s="184"/>
      <c r="AP51" s="16" t="s">
        <v>105</v>
      </c>
    </row>
    <row r="52" spans="12:42" ht="15" customHeight="1" thickBot="1" x14ac:dyDescent="0.4">
      <c r="L52" s="207"/>
      <c r="M52" s="208"/>
      <c r="N52" s="262"/>
      <c r="O52" s="262"/>
      <c r="P52" s="262"/>
      <c r="Q52" s="262"/>
      <c r="R52" s="262"/>
      <c r="S52" s="249"/>
      <c r="V52" s="207"/>
      <c r="W52" s="208"/>
      <c r="X52" s="248"/>
      <c r="Y52" s="248"/>
      <c r="Z52" s="248"/>
      <c r="AA52" s="248"/>
      <c r="AB52" s="248"/>
      <c r="AC52" s="210"/>
      <c r="AF52" s="175" t="s">
        <v>298</v>
      </c>
      <c r="AG52" s="176"/>
      <c r="AH52" s="176"/>
      <c r="AI52" s="176"/>
      <c r="AJ52" s="70" t="s">
        <v>300</v>
      </c>
      <c r="AK52" s="68">
        <v>65</v>
      </c>
      <c r="AL52" s="177" t="s">
        <v>3</v>
      </c>
      <c r="AM52" s="178"/>
    </row>
    <row r="53" spans="12:42" ht="15" customHeight="1" x14ac:dyDescent="0.35">
      <c r="AF53" s="194" t="s">
        <v>299</v>
      </c>
      <c r="AG53" s="176"/>
      <c r="AH53" s="176"/>
      <c r="AI53" s="176"/>
      <c r="AJ53" s="196" t="s">
        <v>301</v>
      </c>
      <c r="AK53" s="177">
        <v>66</v>
      </c>
      <c r="AL53" s="177" t="s">
        <v>3</v>
      </c>
      <c r="AM53" s="178"/>
      <c r="AP53" s="64" t="b">
        <v>0</v>
      </c>
    </row>
    <row r="54" spans="12:42" ht="15" customHeight="1" x14ac:dyDescent="0.35">
      <c r="AF54" s="175"/>
      <c r="AG54" s="176"/>
      <c r="AH54" s="176"/>
      <c r="AI54" s="176"/>
      <c r="AJ54" s="196"/>
      <c r="AK54" s="177"/>
      <c r="AL54" s="177"/>
      <c r="AM54" s="178"/>
    </row>
    <row r="55" spans="12:42" ht="15" customHeight="1" x14ac:dyDescent="0.35">
      <c r="AF55" s="192" t="s">
        <v>130</v>
      </c>
      <c r="AG55" s="193"/>
      <c r="AH55" s="193"/>
      <c r="AI55" s="193"/>
      <c r="AJ55" s="193"/>
      <c r="AK55" s="27"/>
      <c r="AL55" s="183"/>
      <c r="AM55" s="184"/>
    </row>
    <row r="56" spans="12:42" ht="15" customHeight="1" x14ac:dyDescent="0.35">
      <c r="AF56" s="194" t="s">
        <v>302</v>
      </c>
      <c r="AG56" s="195"/>
      <c r="AH56" s="195"/>
      <c r="AI56" s="195"/>
      <c r="AJ56" s="70" t="s">
        <v>305</v>
      </c>
      <c r="AK56" s="68">
        <v>72</v>
      </c>
      <c r="AL56" s="177" t="s">
        <v>3</v>
      </c>
      <c r="AM56" s="178"/>
    </row>
    <row r="57" spans="12:42" ht="15" customHeight="1" x14ac:dyDescent="0.35">
      <c r="AF57" s="194" t="s">
        <v>303</v>
      </c>
      <c r="AG57" s="195"/>
      <c r="AH57" s="195"/>
      <c r="AI57" s="195"/>
      <c r="AJ57" s="70" t="s">
        <v>306</v>
      </c>
      <c r="AK57" s="68">
        <v>74</v>
      </c>
      <c r="AL57" s="177" t="s">
        <v>192</v>
      </c>
      <c r="AM57" s="178"/>
    </row>
    <row r="58" spans="12:42" ht="15" customHeight="1" x14ac:dyDescent="0.35">
      <c r="AF58" s="194" t="s">
        <v>304</v>
      </c>
      <c r="AG58" s="195"/>
      <c r="AH58" s="195"/>
      <c r="AI58" s="195"/>
      <c r="AJ58" s="196" t="s">
        <v>307</v>
      </c>
      <c r="AK58" s="177">
        <v>75</v>
      </c>
      <c r="AL58" s="177" t="s">
        <v>192</v>
      </c>
      <c r="AM58" s="178"/>
    </row>
    <row r="59" spans="12:42" ht="15" customHeight="1" x14ac:dyDescent="0.35">
      <c r="AF59" s="194"/>
      <c r="AG59" s="195"/>
      <c r="AH59" s="195"/>
      <c r="AI59" s="195"/>
      <c r="AJ59" s="196"/>
      <c r="AK59" s="177"/>
      <c r="AL59" s="177"/>
      <c r="AM59" s="178"/>
    </row>
    <row r="60" spans="12:42" ht="15" customHeight="1" x14ac:dyDescent="0.35">
      <c r="AF60" s="197" t="s">
        <v>131</v>
      </c>
      <c r="AG60" s="198"/>
      <c r="AH60" s="198"/>
      <c r="AI60" s="198"/>
      <c r="AJ60" s="198"/>
      <c r="AK60" s="27"/>
      <c r="AL60" s="183"/>
      <c r="AM60" s="184"/>
    </row>
    <row r="61" spans="12:42" ht="15" customHeight="1" x14ac:dyDescent="0.35">
      <c r="AF61" s="175" t="s">
        <v>308</v>
      </c>
      <c r="AG61" s="176"/>
      <c r="AH61" s="176"/>
      <c r="AI61" s="176"/>
      <c r="AJ61" s="70" t="s">
        <v>313</v>
      </c>
      <c r="AK61" s="68">
        <v>78</v>
      </c>
      <c r="AL61" s="177" t="s">
        <v>4</v>
      </c>
      <c r="AM61" s="178"/>
    </row>
    <row r="62" spans="12:42" ht="15" customHeight="1" x14ac:dyDescent="0.35">
      <c r="AF62" s="194" t="s">
        <v>309</v>
      </c>
      <c r="AG62" s="176"/>
      <c r="AH62" s="176"/>
      <c r="AI62" s="176"/>
      <c r="AJ62" s="196" t="s">
        <v>313</v>
      </c>
      <c r="AK62" s="177">
        <v>76</v>
      </c>
      <c r="AL62" s="177" t="s">
        <v>4</v>
      </c>
      <c r="AM62" s="178"/>
    </row>
    <row r="63" spans="12:42" ht="15" customHeight="1" x14ac:dyDescent="0.35">
      <c r="AF63" s="175"/>
      <c r="AG63" s="176"/>
      <c r="AH63" s="176"/>
      <c r="AI63" s="176"/>
      <c r="AJ63" s="196"/>
      <c r="AK63" s="177"/>
      <c r="AL63" s="177"/>
      <c r="AM63" s="178"/>
    </row>
    <row r="64" spans="12:42" ht="15" customHeight="1" x14ac:dyDescent="0.35">
      <c r="AF64" s="175" t="s">
        <v>310</v>
      </c>
      <c r="AG64" s="176"/>
      <c r="AH64" s="176"/>
      <c r="AI64" s="176"/>
      <c r="AJ64" s="70" t="s">
        <v>313</v>
      </c>
      <c r="AK64" s="68">
        <v>77</v>
      </c>
      <c r="AL64" s="177" t="s">
        <v>4</v>
      </c>
      <c r="AM64" s="178"/>
    </row>
    <row r="65" spans="32:39" ht="15" customHeight="1" x14ac:dyDescent="0.35">
      <c r="AF65" s="175" t="s">
        <v>311</v>
      </c>
      <c r="AG65" s="176"/>
      <c r="AH65" s="176"/>
      <c r="AI65" s="176"/>
      <c r="AJ65" s="70" t="s">
        <v>314</v>
      </c>
      <c r="AK65" s="68" t="s">
        <v>316</v>
      </c>
      <c r="AL65" s="177" t="s">
        <v>4</v>
      </c>
      <c r="AM65" s="178"/>
    </row>
    <row r="66" spans="32:39" ht="15" customHeight="1" x14ac:dyDescent="0.35">
      <c r="AF66" s="175" t="s">
        <v>312</v>
      </c>
      <c r="AG66" s="176"/>
      <c r="AH66" s="176"/>
      <c r="AI66" s="176"/>
      <c r="AJ66" s="70" t="s">
        <v>315</v>
      </c>
      <c r="AK66" s="68" t="s">
        <v>317</v>
      </c>
      <c r="AL66" s="177"/>
      <c r="AM66" s="178"/>
    </row>
    <row r="67" spans="32:39" ht="15" customHeight="1" x14ac:dyDescent="0.35">
      <c r="AF67" s="197" t="s">
        <v>132</v>
      </c>
      <c r="AG67" s="198"/>
      <c r="AH67" s="198"/>
      <c r="AI67" s="198"/>
      <c r="AJ67" s="198"/>
      <c r="AK67" s="27"/>
      <c r="AL67" s="183"/>
      <c r="AM67" s="184"/>
    </row>
    <row r="68" spans="32:39" ht="15" customHeight="1" x14ac:dyDescent="0.35">
      <c r="AF68" s="192" t="s">
        <v>133</v>
      </c>
      <c r="AG68" s="193"/>
      <c r="AH68" s="193"/>
      <c r="AI68" s="193"/>
      <c r="AJ68" s="193"/>
      <c r="AK68" s="27"/>
      <c r="AL68" s="183"/>
      <c r="AM68" s="184"/>
    </row>
    <row r="69" spans="32:39" ht="15" customHeight="1" x14ac:dyDescent="0.35">
      <c r="AF69" s="194" t="s">
        <v>318</v>
      </c>
      <c r="AG69" s="195"/>
      <c r="AH69" s="195"/>
      <c r="AI69" s="195"/>
      <c r="AJ69" s="196" t="s">
        <v>326</v>
      </c>
      <c r="AK69" s="177">
        <v>67</v>
      </c>
      <c r="AL69" s="177" t="s">
        <v>3</v>
      </c>
      <c r="AM69" s="178"/>
    </row>
    <row r="70" spans="32:39" ht="15" customHeight="1" x14ac:dyDescent="0.35">
      <c r="AF70" s="194"/>
      <c r="AG70" s="195"/>
      <c r="AH70" s="195"/>
      <c r="AI70" s="195"/>
      <c r="AJ70" s="196"/>
      <c r="AK70" s="177"/>
      <c r="AL70" s="177"/>
      <c r="AM70" s="178"/>
    </row>
    <row r="71" spans="32:39" ht="15" customHeight="1" x14ac:dyDescent="0.35">
      <c r="AF71" s="194" t="s">
        <v>319</v>
      </c>
      <c r="AG71" s="195"/>
      <c r="AH71" s="195"/>
      <c r="AI71" s="195"/>
      <c r="AJ71" s="196" t="s">
        <v>327</v>
      </c>
      <c r="AK71" s="177">
        <v>68</v>
      </c>
      <c r="AL71" s="177" t="s">
        <v>3</v>
      </c>
      <c r="AM71" s="178"/>
    </row>
    <row r="72" spans="32:39" ht="15" customHeight="1" x14ac:dyDescent="0.35">
      <c r="AF72" s="194"/>
      <c r="AG72" s="195"/>
      <c r="AH72" s="195"/>
      <c r="AI72" s="195"/>
      <c r="AJ72" s="196"/>
      <c r="AK72" s="177"/>
      <c r="AL72" s="177"/>
      <c r="AM72" s="178"/>
    </row>
    <row r="73" spans="32:39" ht="15" customHeight="1" x14ac:dyDescent="0.35">
      <c r="AF73" s="192" t="s">
        <v>134</v>
      </c>
      <c r="AG73" s="193"/>
      <c r="AH73" s="193"/>
      <c r="AI73" s="193"/>
      <c r="AJ73" s="193"/>
      <c r="AK73" s="27"/>
      <c r="AL73" s="183"/>
      <c r="AM73" s="184"/>
    </row>
    <row r="74" spans="32:39" ht="15" customHeight="1" x14ac:dyDescent="0.35">
      <c r="AF74" s="175" t="s">
        <v>320</v>
      </c>
      <c r="AG74" s="176"/>
      <c r="AH74" s="176"/>
      <c r="AI74" s="176"/>
      <c r="AJ74" s="70" t="s">
        <v>323</v>
      </c>
      <c r="AK74" s="68">
        <v>69</v>
      </c>
      <c r="AL74" s="177" t="s">
        <v>3</v>
      </c>
      <c r="AM74" s="178"/>
    </row>
    <row r="75" spans="32:39" ht="15" customHeight="1" x14ac:dyDescent="0.35">
      <c r="AF75" s="175" t="s">
        <v>321</v>
      </c>
      <c r="AG75" s="176"/>
      <c r="AH75" s="176"/>
      <c r="AI75" s="176"/>
      <c r="AJ75" s="70" t="s">
        <v>324</v>
      </c>
      <c r="AK75" s="68">
        <v>70</v>
      </c>
      <c r="AL75" s="177" t="s">
        <v>3</v>
      </c>
      <c r="AM75" s="178"/>
    </row>
    <row r="76" spans="32:39" ht="15" customHeight="1" x14ac:dyDescent="0.35">
      <c r="AF76" s="175" t="s">
        <v>322</v>
      </c>
      <c r="AG76" s="176"/>
      <c r="AH76" s="176"/>
      <c r="AI76" s="176"/>
      <c r="AJ76" s="70" t="s">
        <v>325</v>
      </c>
      <c r="AK76" s="68">
        <v>71</v>
      </c>
      <c r="AL76" s="177" t="s">
        <v>3</v>
      </c>
      <c r="AM76" s="178"/>
    </row>
    <row r="77" spans="32:39" ht="15" customHeight="1" x14ac:dyDescent="0.35">
      <c r="AF77" s="192" t="s">
        <v>135</v>
      </c>
      <c r="AG77" s="193"/>
      <c r="AH77" s="193"/>
      <c r="AI77" s="193"/>
      <c r="AJ77" s="193"/>
      <c r="AK77" s="27"/>
      <c r="AL77" s="183"/>
      <c r="AM77" s="184"/>
    </row>
    <row r="78" spans="32:39" ht="15" customHeight="1" x14ac:dyDescent="0.35">
      <c r="AF78" s="190" t="s">
        <v>136</v>
      </c>
      <c r="AG78" s="191"/>
      <c r="AH78" s="191"/>
      <c r="AI78" s="191"/>
      <c r="AJ78" s="191" t="s">
        <v>137</v>
      </c>
      <c r="AK78" s="191"/>
      <c r="AL78" s="183"/>
      <c r="AM78" s="184"/>
    </row>
    <row r="79" spans="32:39" ht="15" customHeight="1" x14ac:dyDescent="0.35">
      <c r="AF79" s="185" t="s">
        <v>138</v>
      </c>
      <c r="AG79" s="186"/>
      <c r="AH79" s="186"/>
      <c r="AI79" s="186"/>
      <c r="AJ79" s="28" t="s">
        <v>140</v>
      </c>
      <c r="AK79" s="27"/>
      <c r="AL79" s="183"/>
      <c r="AM79" s="184"/>
    </row>
    <row r="80" spans="32:39" ht="15" customHeight="1" x14ac:dyDescent="0.35">
      <c r="AF80" s="175" t="s">
        <v>328</v>
      </c>
      <c r="AG80" s="176"/>
      <c r="AH80" s="176"/>
      <c r="AI80" s="176"/>
      <c r="AJ80" s="24"/>
      <c r="AK80" s="68" t="s">
        <v>332</v>
      </c>
      <c r="AL80" s="177" t="s">
        <v>333</v>
      </c>
      <c r="AM80" s="178"/>
    </row>
    <row r="81" spans="32:39" ht="15" customHeight="1" x14ac:dyDescent="0.35">
      <c r="AF81" s="175" t="s">
        <v>329</v>
      </c>
      <c r="AG81" s="176"/>
      <c r="AH81" s="176"/>
      <c r="AI81" s="176"/>
      <c r="AJ81" s="24"/>
      <c r="AK81" s="68">
        <v>102</v>
      </c>
      <c r="AL81" s="177" t="s">
        <v>333</v>
      </c>
      <c r="AM81" s="178"/>
    </row>
    <row r="82" spans="32:39" ht="15" customHeight="1" x14ac:dyDescent="0.35">
      <c r="AF82" s="175" t="s">
        <v>330</v>
      </c>
      <c r="AG82" s="176"/>
      <c r="AH82" s="176"/>
      <c r="AI82" s="176"/>
      <c r="AJ82" s="189"/>
      <c r="AK82" s="177">
        <v>102</v>
      </c>
      <c r="AL82" s="177" t="s">
        <v>333</v>
      </c>
      <c r="AM82" s="178"/>
    </row>
    <row r="83" spans="32:39" ht="15" customHeight="1" x14ac:dyDescent="0.35">
      <c r="AF83" s="175"/>
      <c r="AG83" s="176"/>
      <c r="AH83" s="176"/>
      <c r="AI83" s="176"/>
      <c r="AJ83" s="189"/>
      <c r="AK83" s="177"/>
      <c r="AL83" s="177"/>
      <c r="AM83" s="178"/>
    </row>
    <row r="84" spans="32:39" ht="15" customHeight="1" x14ac:dyDescent="0.35">
      <c r="AF84" s="175" t="s">
        <v>331</v>
      </c>
      <c r="AG84" s="176"/>
      <c r="AH84" s="176"/>
      <c r="AI84" s="176"/>
      <c r="AJ84" s="24"/>
      <c r="AK84" s="68">
        <v>102</v>
      </c>
      <c r="AL84" s="177" t="s">
        <v>333</v>
      </c>
      <c r="AM84" s="178"/>
    </row>
    <row r="85" spans="32:39" ht="15" customHeight="1" x14ac:dyDescent="0.35">
      <c r="AF85" s="185" t="s">
        <v>139</v>
      </c>
      <c r="AG85" s="186"/>
      <c r="AH85" s="186"/>
      <c r="AI85" s="186"/>
      <c r="AJ85" s="28" t="s">
        <v>4</v>
      </c>
      <c r="AK85" s="27"/>
      <c r="AL85" s="183"/>
      <c r="AM85" s="184"/>
    </row>
    <row r="86" spans="32:39" ht="15" customHeight="1" x14ac:dyDescent="0.35">
      <c r="AF86" s="175" t="s">
        <v>334</v>
      </c>
      <c r="AG86" s="176"/>
      <c r="AH86" s="176"/>
      <c r="AI86" s="176"/>
      <c r="AJ86" s="70"/>
      <c r="AK86" s="68">
        <v>104</v>
      </c>
      <c r="AL86" s="177" t="s">
        <v>4</v>
      </c>
      <c r="AM86" s="178"/>
    </row>
    <row r="87" spans="32:39" ht="15" customHeight="1" x14ac:dyDescent="0.35">
      <c r="AF87" s="175" t="s">
        <v>335</v>
      </c>
      <c r="AG87" s="176"/>
      <c r="AH87" s="176"/>
      <c r="AI87" s="176"/>
      <c r="AJ87" s="70"/>
      <c r="AK87" s="68">
        <v>104</v>
      </c>
      <c r="AL87" s="177" t="s">
        <v>4</v>
      </c>
      <c r="AM87" s="178"/>
    </row>
    <row r="88" spans="32:39" ht="15" customHeight="1" x14ac:dyDescent="0.35">
      <c r="AF88" s="187" t="s">
        <v>141</v>
      </c>
      <c r="AG88" s="188"/>
      <c r="AH88" s="188"/>
      <c r="AI88" s="188"/>
      <c r="AJ88" s="28"/>
      <c r="AK88" s="27"/>
      <c r="AL88" s="183"/>
      <c r="AM88" s="184"/>
    </row>
    <row r="89" spans="32:39" ht="15" customHeight="1" x14ac:dyDescent="0.35">
      <c r="AF89" s="175" t="s">
        <v>336</v>
      </c>
      <c r="AG89" s="176"/>
      <c r="AH89" s="176"/>
      <c r="AI89" s="176"/>
      <c r="AJ89" s="24"/>
      <c r="AK89" s="68" t="s">
        <v>339</v>
      </c>
      <c r="AL89" s="177" t="s">
        <v>341</v>
      </c>
      <c r="AM89" s="178"/>
    </row>
    <row r="90" spans="32:39" ht="15" customHeight="1" x14ac:dyDescent="0.35">
      <c r="AF90" s="175" t="s">
        <v>337</v>
      </c>
      <c r="AG90" s="176"/>
      <c r="AH90" s="176"/>
      <c r="AI90" s="176"/>
      <c r="AJ90" s="24"/>
      <c r="AK90" s="68">
        <v>105</v>
      </c>
      <c r="AL90" s="177" t="s">
        <v>4</v>
      </c>
      <c r="AM90" s="178"/>
    </row>
    <row r="91" spans="32:39" ht="15" customHeight="1" thickBot="1" x14ac:dyDescent="0.4">
      <c r="AF91" s="179" t="s">
        <v>338</v>
      </c>
      <c r="AG91" s="180"/>
      <c r="AH91" s="180"/>
      <c r="AI91" s="180"/>
      <c r="AJ91" s="25"/>
      <c r="AK91" s="71" t="s">
        <v>340</v>
      </c>
      <c r="AL91" s="181" t="s">
        <v>341</v>
      </c>
      <c r="AM91" s="182"/>
    </row>
    <row r="92" spans="32:39" ht="15" customHeight="1" x14ac:dyDescent="0.35"/>
    <row r="93" spans="32:39" ht="15" customHeight="1" x14ac:dyDescent="0.35"/>
    <row r="94" spans="32:39" ht="15" customHeight="1" x14ac:dyDescent="0.35"/>
    <row r="95" spans="32:39" ht="15" customHeight="1" x14ac:dyDescent="0.35"/>
    <row r="96" spans="32:39"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sheetData>
  <mergeCells count="367">
    <mergeCell ref="AF53:AI54"/>
    <mergeCell ref="AJ53:AJ54"/>
    <mergeCell ref="AK53:AK54"/>
    <mergeCell ref="AL53:AM54"/>
    <mergeCell ref="AF51:AJ51"/>
    <mergeCell ref="AL51:AM51"/>
    <mergeCell ref="AF52:AI52"/>
    <mergeCell ref="AL52:AM52"/>
    <mergeCell ref="AF46:AJ46"/>
    <mergeCell ref="AL46:AM46"/>
    <mergeCell ref="AF47:AI47"/>
    <mergeCell ref="AL47:AM47"/>
    <mergeCell ref="AF48:AJ48"/>
    <mergeCell ref="AL48:AM48"/>
    <mergeCell ref="AF49:AI50"/>
    <mergeCell ref="AL49:AM50"/>
    <mergeCell ref="AJ49:AJ50"/>
    <mergeCell ref="AK49:AK50"/>
    <mergeCell ref="AF41:AI41"/>
    <mergeCell ref="AL41:AM41"/>
    <mergeCell ref="AF42:AI42"/>
    <mergeCell ref="AL42:AM42"/>
    <mergeCell ref="AF43:AI43"/>
    <mergeCell ref="AL43:AM43"/>
    <mergeCell ref="AF44:AJ44"/>
    <mergeCell ref="AL44:AM44"/>
    <mergeCell ref="AF45:AI45"/>
    <mergeCell ref="AL45:AM45"/>
    <mergeCell ref="AF36:AI36"/>
    <mergeCell ref="AL36:AM36"/>
    <mergeCell ref="AF37:AI37"/>
    <mergeCell ref="AL37:AM37"/>
    <mergeCell ref="AF38:AI38"/>
    <mergeCell ref="AL38:AM38"/>
    <mergeCell ref="AF39:AI39"/>
    <mergeCell ref="AL39:AM39"/>
    <mergeCell ref="AF40:AI40"/>
    <mergeCell ref="AL40:AM40"/>
    <mergeCell ref="AF32:AI32"/>
    <mergeCell ref="AL32:AM32"/>
    <mergeCell ref="AF33:AI33"/>
    <mergeCell ref="AL33:AM33"/>
    <mergeCell ref="AF34:AI34"/>
    <mergeCell ref="AL34:AM34"/>
    <mergeCell ref="AL35:AM35"/>
    <mergeCell ref="AF35:AJ35"/>
    <mergeCell ref="AF27:AI27"/>
    <mergeCell ref="AL27:AM27"/>
    <mergeCell ref="AF30:AJ30"/>
    <mergeCell ref="AL30:AM30"/>
    <mergeCell ref="AF31:AI31"/>
    <mergeCell ref="AL31:AM31"/>
    <mergeCell ref="AF28:AI28"/>
    <mergeCell ref="AF29:AI29"/>
    <mergeCell ref="AL29:AM29"/>
    <mergeCell ref="AL28:AM28"/>
    <mergeCell ref="AF24:AI24"/>
    <mergeCell ref="AL24:AM24"/>
    <mergeCell ref="AF25:AI25"/>
    <mergeCell ref="AL25:AM25"/>
    <mergeCell ref="AF26:AI26"/>
    <mergeCell ref="AL26:AM26"/>
    <mergeCell ref="AF22:AI23"/>
    <mergeCell ref="AJ22:AJ23"/>
    <mergeCell ref="AK22:AK23"/>
    <mergeCell ref="AL22:AM23"/>
    <mergeCell ref="AF19:AI19"/>
    <mergeCell ref="AL19:AM19"/>
    <mergeCell ref="AF20:AI20"/>
    <mergeCell ref="AL20:AM20"/>
    <mergeCell ref="AF21:AJ21"/>
    <mergeCell ref="AL21:AM21"/>
    <mergeCell ref="AF17:AI17"/>
    <mergeCell ref="AL17:AM17"/>
    <mergeCell ref="AF18:AI18"/>
    <mergeCell ref="AL18:AM18"/>
    <mergeCell ref="AF14:AJ14"/>
    <mergeCell ref="AL14:AM14"/>
    <mergeCell ref="AF15:AI15"/>
    <mergeCell ref="AL15:AM15"/>
    <mergeCell ref="AF16:AI16"/>
    <mergeCell ref="AL16:AM16"/>
    <mergeCell ref="AL8:AM8"/>
    <mergeCell ref="AL9:AM9"/>
    <mergeCell ref="AL10:AM10"/>
    <mergeCell ref="AL11:AM11"/>
    <mergeCell ref="AL12:AM12"/>
    <mergeCell ref="AL13:AM13"/>
    <mergeCell ref="AF8:AI8"/>
    <mergeCell ref="AF9:AI9"/>
    <mergeCell ref="AF10:AI10"/>
    <mergeCell ref="AF11:AI11"/>
    <mergeCell ref="AF12:AI12"/>
    <mergeCell ref="AF13:AI13"/>
    <mergeCell ref="AL3:AM4"/>
    <mergeCell ref="AF3:AK4"/>
    <mergeCell ref="AL5:AM6"/>
    <mergeCell ref="AK5:AK6"/>
    <mergeCell ref="AF5:AJ6"/>
    <mergeCell ref="AF7:AJ7"/>
    <mergeCell ref="AL7:AM7"/>
    <mergeCell ref="A2:J2"/>
    <mergeCell ref="A1:J1"/>
    <mergeCell ref="A3:J4"/>
    <mergeCell ref="L1:S1"/>
    <mergeCell ref="N2:O7"/>
    <mergeCell ref="L2:M7"/>
    <mergeCell ref="P2:Q7"/>
    <mergeCell ref="V1:AC1"/>
    <mergeCell ref="V2:AC3"/>
    <mergeCell ref="A7:J7"/>
    <mergeCell ref="A14:I19"/>
    <mergeCell ref="J18:J19"/>
    <mergeCell ref="AF1:AM2"/>
    <mergeCell ref="L42:M43"/>
    <mergeCell ref="L48:M49"/>
    <mergeCell ref="L46:M47"/>
    <mergeCell ref="V42:W43"/>
    <mergeCell ref="V40:W41"/>
    <mergeCell ref="V46:W47"/>
    <mergeCell ref="V48:W49"/>
    <mergeCell ref="N40:N41"/>
    <mergeCell ref="O40:O41"/>
    <mergeCell ref="P40:P41"/>
    <mergeCell ref="L40:M41"/>
    <mergeCell ref="N46:N47"/>
    <mergeCell ref="O46:O47"/>
    <mergeCell ref="P46:P47"/>
    <mergeCell ref="Q46:Q47"/>
    <mergeCell ref="V38:W39"/>
    <mergeCell ref="A5:J5"/>
    <mergeCell ref="R2:S7"/>
    <mergeCell ref="L8:M8"/>
    <mergeCell ref="N8:O8"/>
    <mergeCell ref="P8:Q8"/>
    <mergeCell ref="J10:J11"/>
    <mergeCell ref="L34:M35"/>
    <mergeCell ref="L36:M37"/>
    <mergeCell ref="L38:M39"/>
    <mergeCell ref="L11:S12"/>
    <mergeCell ref="L30:S31"/>
    <mergeCell ref="L32:M33"/>
    <mergeCell ref="N32:S32"/>
    <mergeCell ref="R8:S8"/>
    <mergeCell ref="Q38:Q39"/>
    <mergeCell ref="R38:R39"/>
    <mergeCell ref="N36:N37"/>
    <mergeCell ref="O36:O37"/>
    <mergeCell ref="P36:P37"/>
    <mergeCell ref="Q36:Q37"/>
    <mergeCell ref="R36:R37"/>
    <mergeCell ref="S36:S37"/>
    <mergeCell ref="O34:O35"/>
    <mergeCell ref="P34:P35"/>
    <mergeCell ref="Q34:Q35"/>
    <mergeCell ref="N34:N35"/>
    <mergeCell ref="J14:J17"/>
    <mergeCell ref="A21:J21"/>
    <mergeCell ref="S38:S39"/>
    <mergeCell ref="R13:S15"/>
    <mergeCell ref="P13:Q15"/>
    <mergeCell ref="N13:O15"/>
    <mergeCell ref="L13:M15"/>
    <mergeCell ref="L16:M17"/>
    <mergeCell ref="L29:S29"/>
    <mergeCell ref="N16:O17"/>
    <mergeCell ref="P16:Q17"/>
    <mergeCell ref="R16:S17"/>
    <mergeCell ref="N25:O27"/>
    <mergeCell ref="L25:M27"/>
    <mergeCell ref="P25:Q27"/>
    <mergeCell ref="R25:S27"/>
    <mergeCell ref="N38:N39"/>
    <mergeCell ref="O38:O39"/>
    <mergeCell ref="P38:P39"/>
    <mergeCell ref="S40:S41"/>
    <mergeCell ref="L19:S19"/>
    <mergeCell ref="L20:S21"/>
    <mergeCell ref="L22:M24"/>
    <mergeCell ref="N22:O24"/>
    <mergeCell ref="P22:Q24"/>
    <mergeCell ref="R34:R35"/>
    <mergeCell ref="L50:M52"/>
    <mergeCell ref="N50:N52"/>
    <mergeCell ref="O50:O52"/>
    <mergeCell ref="L44:M44"/>
    <mergeCell ref="R46:R47"/>
    <mergeCell ref="N48:N49"/>
    <mergeCell ref="O48:O49"/>
    <mergeCell ref="P48:P49"/>
    <mergeCell ref="Q48:Q49"/>
    <mergeCell ref="R48:R49"/>
    <mergeCell ref="L45:M45"/>
    <mergeCell ref="P50:P52"/>
    <mergeCell ref="Q50:Q52"/>
    <mergeCell ref="R50:R52"/>
    <mergeCell ref="N42:N43"/>
    <mergeCell ref="O42:O43"/>
    <mergeCell ref="P42:P43"/>
    <mergeCell ref="Q42:Q43"/>
    <mergeCell ref="R42:R43"/>
    <mergeCell ref="S42:S43"/>
    <mergeCell ref="V4:X5"/>
    <mergeCell ref="Y4:Z5"/>
    <mergeCell ref="AA4:AC5"/>
    <mergeCell ref="V6:X6"/>
    <mergeCell ref="Y6:Z6"/>
    <mergeCell ref="AA6:AC6"/>
    <mergeCell ref="Q40:Q41"/>
    <mergeCell ref="R40:R41"/>
    <mergeCell ref="V11:AC13"/>
    <mergeCell ref="AB14:AC16"/>
    <mergeCell ref="Z14:AA16"/>
    <mergeCell ref="X14:Y16"/>
    <mergeCell ref="V14:W16"/>
    <mergeCell ref="Z38:Z39"/>
    <mergeCell ref="AA38:AA39"/>
    <mergeCell ref="AB38:AB39"/>
    <mergeCell ref="AC38:AC39"/>
    <mergeCell ref="V25:AC25"/>
    <mergeCell ref="Y36:Y37"/>
    <mergeCell ref="Z36:Z37"/>
    <mergeCell ref="AA36:AA37"/>
    <mergeCell ref="AB36:AB37"/>
    <mergeCell ref="AC36:AC37"/>
    <mergeCell ref="V34:W35"/>
    <mergeCell ref="V36:W37"/>
    <mergeCell ref="Y40:Y41"/>
    <mergeCell ref="Z40:Z41"/>
    <mergeCell ref="AA40:AA41"/>
    <mergeCell ref="X38:X39"/>
    <mergeCell ref="Y38:Y39"/>
    <mergeCell ref="AC40:AC41"/>
    <mergeCell ref="A8:J8"/>
    <mergeCell ref="Y48:Y49"/>
    <mergeCell ref="Z48:Z49"/>
    <mergeCell ref="AA48:AA49"/>
    <mergeCell ref="AB50:AB52"/>
    <mergeCell ref="AA50:AA52"/>
    <mergeCell ref="X46:X47"/>
    <mergeCell ref="Y46:Y47"/>
    <mergeCell ref="Z46:Z47"/>
    <mergeCell ref="AB40:AB41"/>
    <mergeCell ref="Z50:Z52"/>
    <mergeCell ref="Y50:Y52"/>
    <mergeCell ref="X50:X52"/>
    <mergeCell ref="S50:S52"/>
    <mergeCell ref="V17:W18"/>
    <mergeCell ref="X17:Y18"/>
    <mergeCell ref="V20:AC21"/>
    <mergeCell ref="V22:AC22"/>
    <mergeCell ref="Z17:AA18"/>
    <mergeCell ref="AB17:AC18"/>
    <mergeCell ref="V32:W33"/>
    <mergeCell ref="X32:AC32"/>
    <mergeCell ref="S46:S47"/>
    <mergeCell ref="S48:S49"/>
    <mergeCell ref="X42:X43"/>
    <mergeCell ref="Y42:Y43"/>
    <mergeCell ref="Z42:Z43"/>
    <mergeCell ref="AA42:AA43"/>
    <mergeCell ref="AB42:AB43"/>
    <mergeCell ref="AC42:AC43"/>
    <mergeCell ref="X40:X41"/>
    <mergeCell ref="A9:I9"/>
    <mergeCell ref="A10:I11"/>
    <mergeCell ref="AC34:AC35"/>
    <mergeCell ref="AB34:AB35"/>
    <mergeCell ref="AA34:AA35"/>
    <mergeCell ref="Z34:Z35"/>
    <mergeCell ref="Y34:Y35"/>
    <mergeCell ref="X34:X35"/>
    <mergeCell ref="V29:AC31"/>
    <mergeCell ref="V26:AC28"/>
    <mergeCell ref="A13:J13"/>
    <mergeCell ref="V10:AC10"/>
    <mergeCell ref="S34:S35"/>
    <mergeCell ref="L10:S10"/>
    <mergeCell ref="R22:S24"/>
    <mergeCell ref="A22:J23"/>
    <mergeCell ref="X36:X37"/>
    <mergeCell ref="AC48:AC49"/>
    <mergeCell ref="AB48:AB49"/>
    <mergeCell ref="V44:W44"/>
    <mergeCell ref="V45:W45"/>
    <mergeCell ref="V50:W52"/>
    <mergeCell ref="AC50:AC52"/>
    <mergeCell ref="AA46:AA47"/>
    <mergeCell ref="AB46:AB47"/>
    <mergeCell ref="AC46:AC47"/>
    <mergeCell ref="X48:X49"/>
    <mergeCell ref="AF60:AJ60"/>
    <mergeCell ref="AL60:AM60"/>
    <mergeCell ref="AF61:AI61"/>
    <mergeCell ref="AL61:AM61"/>
    <mergeCell ref="AF64:AI64"/>
    <mergeCell ref="AL64:AM64"/>
    <mergeCell ref="AF55:AJ55"/>
    <mergeCell ref="AL55:AM55"/>
    <mergeCell ref="AF56:AI56"/>
    <mergeCell ref="AL56:AM56"/>
    <mergeCell ref="AF57:AI57"/>
    <mergeCell ref="AL57:AM57"/>
    <mergeCell ref="AF58:AI59"/>
    <mergeCell ref="AJ58:AJ59"/>
    <mergeCell ref="AK58:AK59"/>
    <mergeCell ref="AL58:AM59"/>
    <mergeCell ref="AF65:AI65"/>
    <mergeCell ref="AL65:AM65"/>
    <mergeCell ref="AF66:AI66"/>
    <mergeCell ref="AL66:AM66"/>
    <mergeCell ref="AF62:AI63"/>
    <mergeCell ref="AJ62:AJ63"/>
    <mergeCell ref="AK62:AK63"/>
    <mergeCell ref="AL62:AM63"/>
    <mergeCell ref="AF67:AJ67"/>
    <mergeCell ref="AL67:AM67"/>
    <mergeCell ref="AF68:AJ68"/>
    <mergeCell ref="AL68:AM68"/>
    <mergeCell ref="AF71:AI72"/>
    <mergeCell ref="AJ71:AJ72"/>
    <mergeCell ref="AK71:AK72"/>
    <mergeCell ref="AL71:AM72"/>
    <mergeCell ref="AF69:AI70"/>
    <mergeCell ref="AJ69:AJ70"/>
    <mergeCell ref="AK69:AK70"/>
    <mergeCell ref="AL69:AM70"/>
    <mergeCell ref="AF78:AI78"/>
    <mergeCell ref="AJ78:AK78"/>
    <mergeCell ref="AL79:AM79"/>
    <mergeCell ref="AF80:AI80"/>
    <mergeCell ref="AL80:AM80"/>
    <mergeCell ref="AF79:AI79"/>
    <mergeCell ref="AF73:AJ73"/>
    <mergeCell ref="AL73:AM73"/>
    <mergeCell ref="AF74:AI74"/>
    <mergeCell ref="AL74:AM74"/>
    <mergeCell ref="AF75:AI75"/>
    <mergeCell ref="AL75:AM75"/>
    <mergeCell ref="AF76:AI76"/>
    <mergeCell ref="AL76:AM76"/>
    <mergeCell ref="AF77:AJ77"/>
    <mergeCell ref="AL77:AM77"/>
    <mergeCell ref="D25:F25"/>
    <mergeCell ref="AF89:AI89"/>
    <mergeCell ref="AL89:AM89"/>
    <mergeCell ref="AF90:AI90"/>
    <mergeCell ref="AL90:AM90"/>
    <mergeCell ref="AF91:AI91"/>
    <mergeCell ref="AL91:AM91"/>
    <mergeCell ref="AL85:AM85"/>
    <mergeCell ref="AF86:AI86"/>
    <mergeCell ref="AL86:AM86"/>
    <mergeCell ref="AF87:AI87"/>
    <mergeCell ref="AL87:AM87"/>
    <mergeCell ref="AF85:AI85"/>
    <mergeCell ref="AF88:AI88"/>
    <mergeCell ref="AL88:AM88"/>
    <mergeCell ref="AF81:AI81"/>
    <mergeCell ref="AL81:AM81"/>
    <mergeCell ref="AF84:AI84"/>
    <mergeCell ref="AL84:AM84"/>
    <mergeCell ref="AF82:AI83"/>
    <mergeCell ref="AJ82:AJ83"/>
    <mergeCell ref="AK82:AK83"/>
    <mergeCell ref="AL82:AM83"/>
    <mergeCell ref="AL78:AM78"/>
  </mergeCells>
  <dataValidations count="1">
    <dataValidation type="list" allowBlank="1" showInputMessage="1" showErrorMessage="1" errorTitle="Selezione non valida" error="Scegliere un tipo d'intervento con la relativa zona omogenea" promptTitle="Scegliere intervento e zona" prompt="Selezionare il tipo d'intervento nella relativa zona omogenea, previa verifica dell'equivalenza tra la zona omogenea del P.U.C. con la zona omogenea da D.M. n. 1444/1968" sqref="A10:I11" xr:uid="{00000000-0002-0000-0000-000000000000}">
      <formula1>$AP$1:$AP$51</formula1>
    </dataValidation>
  </dataValidations>
  <printOptions horizontalCentered="1" verticalCentered="1"/>
  <pageMargins left="0.51181102362204722" right="0.51181102362204722" top="0.78740157480314965" bottom="0.51181102362204722"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271463</xdr:colOff>
                    <xdr:row>24</xdr:row>
                    <xdr:rowOff>9525</xdr:rowOff>
                  </from>
                  <to>
                    <xdr:col>6</xdr:col>
                    <xdr:colOff>471488</xdr:colOff>
                    <xdr:row>24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8357-36C7-4991-A708-3C0554143FC4}">
  <dimension ref="A1:AM179"/>
  <sheetViews>
    <sheetView zoomScale="82" zoomScaleNormal="100" workbookViewId="0">
      <selection activeCell="AI17" sqref="AI17"/>
    </sheetView>
  </sheetViews>
  <sheetFormatPr defaultColWidth="9.1328125" defaultRowHeight="12.75" x14ac:dyDescent="0.35"/>
  <cols>
    <col min="1" max="18" width="9.1328125" style="1"/>
    <col min="19" max="19" width="9.1328125" style="1" customWidth="1"/>
    <col min="20" max="30" width="9.1328125" style="1"/>
    <col min="31" max="31" width="9.1328125" style="1" customWidth="1"/>
    <col min="32" max="32" width="73.265625" style="1" bestFit="1" customWidth="1"/>
    <col min="33" max="16384" width="9.1328125" style="1"/>
  </cols>
  <sheetData>
    <row r="1" spans="1:32" ht="15" customHeight="1" x14ac:dyDescent="0.35">
      <c r="A1" s="354" t="s">
        <v>0</v>
      </c>
      <c r="B1" s="355"/>
      <c r="C1" s="355"/>
      <c r="D1" s="355"/>
      <c r="E1" s="355"/>
      <c r="F1" s="355"/>
      <c r="G1" s="355"/>
      <c r="H1" s="355"/>
      <c r="I1" s="355"/>
      <c r="J1" s="356"/>
      <c r="L1" s="229" t="s">
        <v>29</v>
      </c>
      <c r="M1" s="230"/>
      <c r="N1" s="230"/>
      <c r="O1" s="230"/>
      <c r="P1" s="230"/>
      <c r="Q1" s="230"/>
      <c r="R1" s="230"/>
      <c r="S1" s="231"/>
      <c r="V1" s="159" t="s">
        <v>195</v>
      </c>
      <c r="W1" s="160"/>
      <c r="X1" s="160"/>
      <c r="Y1" s="160"/>
      <c r="Z1" s="160"/>
      <c r="AA1" s="160"/>
      <c r="AB1" s="160"/>
      <c r="AC1" s="161"/>
      <c r="AF1" s="62" t="s">
        <v>241</v>
      </c>
    </row>
    <row r="2" spans="1:32" ht="15" customHeight="1" x14ac:dyDescent="0.35">
      <c r="A2" s="454" t="s">
        <v>449</v>
      </c>
      <c r="B2" s="455"/>
      <c r="C2" s="455"/>
      <c r="D2" s="455"/>
      <c r="E2" s="455"/>
      <c r="F2" s="455"/>
      <c r="G2" s="455"/>
      <c r="H2" s="455"/>
      <c r="I2" s="455"/>
      <c r="J2" s="456"/>
      <c r="L2" s="317" t="s">
        <v>18</v>
      </c>
      <c r="M2" s="318"/>
      <c r="N2" s="318"/>
      <c r="O2" s="318"/>
      <c r="P2" s="318"/>
      <c r="Q2" s="318"/>
      <c r="R2" s="318"/>
      <c r="S2" s="319"/>
      <c r="V2" s="387" t="s">
        <v>196</v>
      </c>
      <c r="W2" s="388"/>
      <c r="X2" s="388"/>
      <c r="Y2" s="388" t="s">
        <v>197</v>
      </c>
      <c r="Z2" s="388"/>
      <c r="AA2" s="388"/>
      <c r="AB2" s="388"/>
      <c r="AC2" s="389"/>
      <c r="AF2" s="63" t="s">
        <v>225</v>
      </c>
    </row>
    <row r="3" spans="1:32" ht="15" customHeight="1" thickBot="1" x14ac:dyDescent="0.4">
      <c r="A3" s="357" t="s">
        <v>156</v>
      </c>
      <c r="B3" s="358"/>
      <c r="C3" s="358"/>
      <c r="D3" s="358"/>
      <c r="E3" s="358"/>
      <c r="F3" s="358"/>
      <c r="G3" s="358"/>
      <c r="H3" s="358"/>
      <c r="I3" s="358"/>
      <c r="J3" s="359"/>
      <c r="L3" s="320"/>
      <c r="M3" s="321"/>
      <c r="N3" s="321"/>
      <c r="O3" s="321"/>
      <c r="P3" s="321"/>
      <c r="Q3" s="321"/>
      <c r="R3" s="321"/>
      <c r="S3" s="322"/>
      <c r="V3" s="390" t="s">
        <v>198</v>
      </c>
      <c r="W3" s="391"/>
      <c r="X3" s="391"/>
      <c r="Y3" s="391">
        <v>1</v>
      </c>
      <c r="Z3" s="391"/>
      <c r="AA3" s="391"/>
      <c r="AB3" s="391"/>
      <c r="AC3" s="395"/>
      <c r="AF3" s="63" t="s">
        <v>226</v>
      </c>
    </row>
    <row r="4" spans="1:32" ht="15" customHeight="1" x14ac:dyDescent="0.35">
      <c r="A4" s="357"/>
      <c r="B4" s="358"/>
      <c r="C4" s="358"/>
      <c r="D4" s="358"/>
      <c r="E4" s="358"/>
      <c r="F4" s="358"/>
      <c r="G4" s="358"/>
      <c r="H4" s="358"/>
      <c r="I4" s="358"/>
      <c r="J4" s="359"/>
      <c r="L4" s="311" t="s">
        <v>15</v>
      </c>
      <c r="M4" s="309"/>
      <c r="N4" s="309" t="s">
        <v>19</v>
      </c>
      <c r="O4" s="309"/>
      <c r="P4" s="309" t="s">
        <v>20</v>
      </c>
      <c r="Q4" s="309"/>
      <c r="R4" s="309" t="s">
        <v>37</v>
      </c>
      <c r="S4" s="310"/>
      <c r="V4" s="390" t="s">
        <v>199</v>
      </c>
      <c r="W4" s="391"/>
      <c r="X4" s="391"/>
      <c r="Y4" s="391">
        <v>0.86</v>
      </c>
      <c r="Z4" s="391"/>
      <c r="AA4" s="391"/>
      <c r="AB4" s="391"/>
      <c r="AC4" s="395"/>
      <c r="AF4" s="63" t="s">
        <v>227</v>
      </c>
    </row>
    <row r="5" spans="1:32" ht="15" customHeight="1" thickBot="1" x14ac:dyDescent="0.4">
      <c r="A5" s="337" t="s">
        <v>106</v>
      </c>
      <c r="B5" s="338"/>
      <c r="C5" s="338"/>
      <c r="D5" s="338"/>
      <c r="E5" s="338"/>
      <c r="F5" s="338"/>
      <c r="G5" s="338"/>
      <c r="H5" s="338"/>
      <c r="I5" s="338"/>
      <c r="J5" s="339"/>
      <c r="L5" s="308"/>
      <c r="M5" s="236"/>
      <c r="N5" s="236"/>
      <c r="O5" s="236"/>
      <c r="P5" s="236"/>
      <c r="Q5" s="236"/>
      <c r="R5" s="236"/>
      <c r="S5" s="237"/>
      <c r="V5" s="390" t="s">
        <v>200</v>
      </c>
      <c r="W5" s="391"/>
      <c r="X5" s="391"/>
      <c r="Y5" s="391">
        <v>0.72</v>
      </c>
      <c r="Z5" s="391"/>
      <c r="AA5" s="391"/>
      <c r="AB5" s="391"/>
      <c r="AC5" s="395"/>
      <c r="AF5" s="63" t="s">
        <v>228</v>
      </c>
    </row>
    <row r="6" spans="1:32" ht="15" customHeight="1" thickBot="1" x14ac:dyDescent="0.4">
      <c r="L6" s="308"/>
      <c r="M6" s="236"/>
      <c r="N6" s="236"/>
      <c r="O6" s="236"/>
      <c r="P6" s="236"/>
      <c r="Q6" s="236"/>
      <c r="R6" s="236"/>
      <c r="S6" s="237"/>
      <c r="V6" s="43"/>
      <c r="W6" s="44"/>
      <c r="X6" s="45"/>
      <c r="Y6" s="396" t="s">
        <v>261</v>
      </c>
      <c r="Z6" s="397"/>
      <c r="AA6" s="397"/>
      <c r="AB6" s="397"/>
      <c r="AC6" s="398"/>
      <c r="AF6" s="63" t="s">
        <v>229</v>
      </c>
    </row>
    <row r="7" spans="1:32" ht="15" customHeight="1" x14ac:dyDescent="0.35">
      <c r="A7" s="331" t="s">
        <v>249</v>
      </c>
      <c r="B7" s="332"/>
      <c r="C7" s="332"/>
      <c r="D7" s="332"/>
      <c r="E7" s="332"/>
      <c r="F7" s="332"/>
      <c r="G7" s="332"/>
      <c r="H7" s="332"/>
      <c r="I7" s="332"/>
      <c r="J7" s="333"/>
      <c r="L7" s="250" t="s">
        <v>21</v>
      </c>
      <c r="M7" s="245"/>
      <c r="N7" s="189" t="s">
        <v>22</v>
      </c>
      <c r="O7" s="189"/>
      <c r="P7" s="261">
        <v>1</v>
      </c>
      <c r="Q7" s="261"/>
      <c r="R7" s="263">
        <f>P7-P7*10%</f>
        <v>0.9</v>
      </c>
      <c r="S7" s="264"/>
      <c r="V7" s="392" t="s">
        <v>201</v>
      </c>
      <c r="W7" s="393"/>
      <c r="X7" s="394"/>
      <c r="Y7" s="399" t="s">
        <v>202</v>
      </c>
      <c r="Z7" s="400"/>
      <c r="AA7" s="400"/>
      <c r="AB7" s="400"/>
      <c r="AC7" s="401"/>
    </row>
    <row r="8" spans="1:32" ht="15" customHeight="1" thickBot="1" x14ac:dyDescent="0.4">
      <c r="A8" s="473" t="s">
        <v>259</v>
      </c>
      <c r="B8" s="474"/>
      <c r="C8" s="474"/>
      <c r="D8" s="474"/>
      <c r="E8" s="474"/>
      <c r="F8" s="474"/>
      <c r="G8" s="474"/>
      <c r="H8" s="474"/>
      <c r="I8" s="422" t="s">
        <v>253</v>
      </c>
      <c r="J8" s="475"/>
      <c r="L8" s="251"/>
      <c r="M8" s="252"/>
      <c r="N8" s="253"/>
      <c r="O8" s="253"/>
      <c r="P8" s="262"/>
      <c r="Q8" s="262"/>
      <c r="R8" s="265"/>
      <c r="S8" s="266"/>
      <c r="V8" s="41"/>
      <c r="W8" s="42"/>
      <c r="X8" s="46"/>
      <c r="Y8" s="402" t="s">
        <v>203</v>
      </c>
      <c r="Z8" s="403"/>
      <c r="AA8" s="403"/>
      <c r="AB8" s="403"/>
      <c r="AC8" s="404"/>
      <c r="AF8" s="62" t="s">
        <v>242</v>
      </c>
    </row>
    <row r="9" spans="1:32" ht="15" customHeight="1" thickBot="1" x14ac:dyDescent="0.4">
      <c r="A9" s="434" t="s">
        <v>252</v>
      </c>
      <c r="B9" s="435"/>
      <c r="C9" s="435"/>
      <c r="D9" s="435"/>
      <c r="E9" s="435"/>
      <c r="F9" s="435"/>
      <c r="G9" s="435"/>
      <c r="H9" s="435"/>
      <c r="I9" s="471" t="e">
        <f>_xlfn.IFS(A9=AF23,0.1,A9=AF24,0.2)</f>
        <v>#N/A</v>
      </c>
      <c r="J9" s="472"/>
      <c r="V9" s="378" t="s">
        <v>254</v>
      </c>
      <c r="W9" s="379"/>
      <c r="X9" s="379"/>
      <c r="Y9" s="379"/>
      <c r="Z9" s="379"/>
      <c r="AA9" s="379"/>
      <c r="AB9" s="379"/>
      <c r="AC9" s="380"/>
      <c r="AF9" s="63" t="s">
        <v>230</v>
      </c>
    </row>
    <row r="10" spans="1:32" ht="15" customHeight="1" thickBot="1" x14ac:dyDescent="0.4">
      <c r="L10" s="229" t="s">
        <v>28</v>
      </c>
      <c r="M10" s="230"/>
      <c r="N10" s="230"/>
      <c r="O10" s="230"/>
      <c r="P10" s="230"/>
      <c r="Q10" s="230"/>
      <c r="R10" s="230"/>
      <c r="S10" s="231"/>
      <c r="V10" s="381"/>
      <c r="W10" s="382"/>
      <c r="X10" s="382"/>
      <c r="Y10" s="382"/>
      <c r="Z10" s="382"/>
      <c r="AA10" s="382"/>
      <c r="AB10" s="382"/>
      <c r="AC10" s="383"/>
      <c r="AF10" s="63" t="s">
        <v>231</v>
      </c>
    </row>
    <row r="11" spans="1:32" ht="15" customHeight="1" x14ac:dyDescent="0.35">
      <c r="A11" s="331" t="s">
        <v>264</v>
      </c>
      <c r="B11" s="332"/>
      <c r="C11" s="332"/>
      <c r="D11" s="332"/>
      <c r="E11" s="332"/>
      <c r="F11" s="332"/>
      <c r="G11" s="332"/>
      <c r="H11" s="332"/>
      <c r="I11" s="332"/>
      <c r="J11" s="333"/>
      <c r="L11" s="302" t="s">
        <v>23</v>
      </c>
      <c r="M11" s="303"/>
      <c r="N11" s="303"/>
      <c r="O11" s="303"/>
      <c r="P11" s="303"/>
      <c r="Q11" s="303"/>
      <c r="R11" s="303"/>
      <c r="S11" s="304"/>
      <c r="V11" s="381" t="s">
        <v>255</v>
      </c>
      <c r="W11" s="382"/>
      <c r="X11" s="382"/>
      <c r="Y11" s="382"/>
      <c r="Z11" s="382"/>
      <c r="AA11" s="382"/>
      <c r="AB11" s="382"/>
      <c r="AC11" s="383"/>
      <c r="AF11" s="63" t="s">
        <v>232</v>
      </c>
    </row>
    <row r="12" spans="1:32" ht="15" customHeight="1" x14ac:dyDescent="0.35">
      <c r="A12" s="473" t="s">
        <v>260</v>
      </c>
      <c r="B12" s="474"/>
      <c r="C12" s="474"/>
      <c r="D12" s="474"/>
      <c r="E12" s="474"/>
      <c r="F12" s="474"/>
      <c r="G12" s="474"/>
      <c r="H12" s="474"/>
      <c r="I12" s="422" t="s">
        <v>253</v>
      </c>
      <c r="J12" s="475"/>
      <c r="L12" s="305"/>
      <c r="M12" s="306"/>
      <c r="N12" s="306"/>
      <c r="O12" s="306"/>
      <c r="P12" s="306"/>
      <c r="Q12" s="306"/>
      <c r="R12" s="306"/>
      <c r="S12" s="307"/>
      <c r="V12" s="381"/>
      <c r="W12" s="382"/>
      <c r="X12" s="382"/>
      <c r="Y12" s="382"/>
      <c r="Z12" s="382"/>
      <c r="AA12" s="382"/>
      <c r="AB12" s="382"/>
      <c r="AC12" s="383"/>
      <c r="AF12" s="63" t="s">
        <v>233</v>
      </c>
    </row>
    <row r="13" spans="1:32" ht="15" customHeight="1" thickBot="1" x14ac:dyDescent="0.4">
      <c r="A13" s="434" t="s">
        <v>258</v>
      </c>
      <c r="B13" s="435"/>
      <c r="C13" s="435"/>
      <c r="D13" s="435"/>
      <c r="E13" s="435"/>
      <c r="F13" s="435"/>
      <c r="G13" s="435"/>
      <c r="H13" s="435"/>
      <c r="I13" s="471" t="e">
        <f>_xlfn.IFS(A13=AF27,1,A13=AF28,0.86,A13=AF29,0.72,A13=AF30,0.85,A13=AF31,0.8)</f>
        <v>#N/A</v>
      </c>
      <c r="J13" s="472"/>
      <c r="L13" s="308" t="s">
        <v>15</v>
      </c>
      <c r="M13" s="236"/>
      <c r="N13" s="236" t="s">
        <v>25</v>
      </c>
      <c r="O13" s="236"/>
      <c r="P13" s="236" t="s">
        <v>20</v>
      </c>
      <c r="Q13" s="236"/>
      <c r="R13" s="236" t="s">
        <v>37</v>
      </c>
      <c r="S13" s="237"/>
      <c r="V13" s="381" t="s">
        <v>256</v>
      </c>
      <c r="W13" s="382"/>
      <c r="X13" s="382"/>
      <c r="Y13" s="382"/>
      <c r="Z13" s="382"/>
      <c r="AA13" s="382"/>
      <c r="AB13" s="382"/>
      <c r="AC13" s="383"/>
      <c r="AF13" s="63" t="s">
        <v>234</v>
      </c>
    </row>
    <row r="14" spans="1:32" ht="15" customHeight="1" thickBot="1" x14ac:dyDescent="0.4">
      <c r="L14" s="308"/>
      <c r="M14" s="236"/>
      <c r="N14" s="236"/>
      <c r="O14" s="236"/>
      <c r="P14" s="236"/>
      <c r="Q14" s="236"/>
      <c r="R14" s="236"/>
      <c r="S14" s="237"/>
      <c r="V14" s="381"/>
      <c r="W14" s="382"/>
      <c r="X14" s="382"/>
      <c r="Y14" s="382"/>
      <c r="Z14" s="382"/>
      <c r="AA14" s="382"/>
      <c r="AB14" s="382"/>
      <c r="AC14" s="383"/>
    </row>
    <row r="15" spans="1:32" ht="15" customHeight="1" x14ac:dyDescent="0.35">
      <c r="A15" s="331" t="s">
        <v>223</v>
      </c>
      <c r="B15" s="332"/>
      <c r="C15" s="332"/>
      <c r="D15" s="332"/>
      <c r="E15" s="332"/>
      <c r="F15" s="332"/>
      <c r="G15" s="332"/>
      <c r="H15" s="332"/>
      <c r="I15" s="332"/>
      <c r="J15" s="333"/>
      <c r="L15" s="308"/>
      <c r="M15" s="236"/>
      <c r="N15" s="236"/>
      <c r="O15" s="236"/>
      <c r="P15" s="236"/>
      <c r="Q15" s="236"/>
      <c r="R15" s="236"/>
      <c r="S15" s="237"/>
      <c r="V15" s="381"/>
      <c r="W15" s="382"/>
      <c r="X15" s="382"/>
      <c r="Y15" s="382"/>
      <c r="Z15" s="382"/>
      <c r="AA15" s="382"/>
      <c r="AB15" s="382"/>
      <c r="AC15" s="383"/>
      <c r="AF15" s="62" t="s">
        <v>244</v>
      </c>
    </row>
    <row r="16" spans="1:32" ht="15" customHeight="1" x14ac:dyDescent="0.35">
      <c r="A16" s="244" t="s">
        <v>224</v>
      </c>
      <c r="B16" s="245"/>
      <c r="C16" s="245"/>
      <c r="D16" s="245"/>
      <c r="E16" s="245"/>
      <c r="F16" s="245"/>
      <c r="G16" s="245"/>
      <c r="H16" s="245"/>
      <c r="I16" s="245"/>
      <c r="J16" s="246"/>
      <c r="L16" s="457" t="s">
        <v>24</v>
      </c>
      <c r="M16" s="458"/>
      <c r="N16" s="461" t="s">
        <v>26</v>
      </c>
      <c r="O16" s="458"/>
      <c r="P16" s="463">
        <v>0.52</v>
      </c>
      <c r="Q16" s="464"/>
      <c r="R16" s="467">
        <f>P16-P16*10%</f>
        <v>0.46800000000000003</v>
      </c>
      <c r="S16" s="468"/>
      <c r="V16" s="381" t="s">
        <v>257</v>
      </c>
      <c r="W16" s="382"/>
      <c r="X16" s="382"/>
      <c r="Y16" s="382"/>
      <c r="Z16" s="382"/>
      <c r="AA16" s="382"/>
      <c r="AB16" s="382"/>
      <c r="AC16" s="383"/>
      <c r="AF16" s="63" t="s">
        <v>235</v>
      </c>
    </row>
    <row r="17" spans="1:39" ht="15" customHeight="1" thickBot="1" x14ac:dyDescent="0.4">
      <c r="A17" s="213" t="s">
        <v>240</v>
      </c>
      <c r="B17" s="189"/>
      <c r="C17" s="189"/>
      <c r="D17" s="189"/>
      <c r="E17" s="189"/>
      <c r="F17" s="189"/>
      <c r="G17" s="189"/>
      <c r="H17" s="189"/>
      <c r="I17" s="189"/>
      <c r="J17" s="61" t="s">
        <v>50</v>
      </c>
      <c r="L17" s="459"/>
      <c r="M17" s="460"/>
      <c r="N17" s="462"/>
      <c r="O17" s="460"/>
      <c r="P17" s="465"/>
      <c r="Q17" s="466"/>
      <c r="R17" s="469"/>
      <c r="S17" s="470"/>
      <c r="V17" s="384"/>
      <c r="W17" s="385"/>
      <c r="X17" s="385"/>
      <c r="Y17" s="385"/>
      <c r="Z17" s="385"/>
      <c r="AA17" s="385"/>
      <c r="AB17" s="385"/>
      <c r="AC17" s="386"/>
      <c r="AF17" s="63" t="s">
        <v>236</v>
      </c>
    </row>
    <row r="18" spans="1:39" ht="15" customHeight="1" thickBot="1" x14ac:dyDescent="0.4">
      <c r="A18" s="214" t="s">
        <v>241</v>
      </c>
      <c r="B18" s="215"/>
      <c r="C18" s="215"/>
      <c r="D18" s="215"/>
      <c r="E18" s="215"/>
      <c r="F18" s="215"/>
      <c r="G18" s="215"/>
      <c r="H18" s="215"/>
      <c r="I18" s="215"/>
      <c r="J18" s="315" t="str">
        <f>_xlfn.IFS(A18=AF1,"",A18=AF2,O49,A18=AF3,P49,A18=AF4,Q49,A18=AF5,R49,A18=AF6,S49)</f>
        <v/>
      </c>
      <c r="L18" s="9"/>
      <c r="M18" s="9"/>
      <c r="N18" s="9"/>
      <c r="O18" s="9"/>
      <c r="P18" s="11"/>
      <c r="Q18" s="11"/>
      <c r="R18" s="12"/>
      <c r="S18" s="12"/>
      <c r="V18" s="9"/>
      <c r="W18" s="9"/>
      <c r="X18" s="9"/>
      <c r="Y18" s="9"/>
      <c r="Z18" s="9"/>
      <c r="AA18" s="9"/>
      <c r="AB18" s="9"/>
      <c r="AC18" s="9"/>
      <c r="AF18" s="63" t="s">
        <v>237</v>
      </c>
    </row>
    <row r="19" spans="1:39" ht="15" customHeight="1" x14ac:dyDescent="0.35">
      <c r="A19" s="214"/>
      <c r="B19" s="215"/>
      <c r="C19" s="215"/>
      <c r="D19" s="215"/>
      <c r="E19" s="215"/>
      <c r="F19" s="215"/>
      <c r="G19" s="215"/>
      <c r="H19" s="215"/>
      <c r="I19" s="215"/>
      <c r="J19" s="315"/>
      <c r="L19" s="232" t="s">
        <v>157</v>
      </c>
      <c r="M19" s="233"/>
      <c r="N19" s="233"/>
      <c r="O19" s="233"/>
      <c r="P19" s="233"/>
      <c r="Q19" s="233"/>
      <c r="R19" s="233"/>
      <c r="S19" s="234"/>
      <c r="V19" s="48"/>
      <c r="W19" s="48"/>
      <c r="X19" s="48"/>
      <c r="Y19" s="48"/>
      <c r="Z19" s="48"/>
      <c r="AA19" s="48"/>
      <c r="AB19" s="48"/>
      <c r="AC19" s="48"/>
      <c r="AF19" s="63" t="s">
        <v>238</v>
      </c>
    </row>
    <row r="20" spans="1:39" ht="15" customHeight="1" x14ac:dyDescent="0.35">
      <c r="A20" s="214" t="s">
        <v>242</v>
      </c>
      <c r="B20" s="215"/>
      <c r="C20" s="215"/>
      <c r="D20" s="215"/>
      <c r="E20" s="215"/>
      <c r="F20" s="215"/>
      <c r="G20" s="215"/>
      <c r="H20" s="215"/>
      <c r="I20" s="215"/>
      <c r="J20" s="315" t="str">
        <f>_xlfn.IFS(A20=AF8,"",A20=AF9,O50,A20=AF10,P50,A20=AF11,Q50,A20=AF12,R50,A20=AF13,S50)</f>
        <v/>
      </c>
      <c r="L20" s="220" t="s">
        <v>158</v>
      </c>
      <c r="M20" s="221"/>
      <c r="N20" s="221"/>
      <c r="O20" s="221"/>
      <c r="P20" s="221"/>
      <c r="Q20" s="221"/>
      <c r="R20" s="221"/>
      <c r="S20" s="222"/>
      <c r="V20" s="49"/>
      <c r="W20" s="47"/>
      <c r="X20" s="47"/>
      <c r="Y20" s="47"/>
      <c r="Z20" s="47"/>
      <c r="AA20" s="47"/>
      <c r="AB20" s="47"/>
      <c r="AC20" s="47"/>
      <c r="AF20" s="63" t="s">
        <v>239</v>
      </c>
    </row>
    <row r="21" spans="1:39" ht="15" customHeight="1" x14ac:dyDescent="0.35">
      <c r="A21" s="214"/>
      <c r="B21" s="215"/>
      <c r="C21" s="215"/>
      <c r="D21" s="215"/>
      <c r="E21" s="215"/>
      <c r="F21" s="215"/>
      <c r="G21" s="215"/>
      <c r="H21" s="215"/>
      <c r="I21" s="215"/>
      <c r="J21" s="315"/>
      <c r="L21" s="480" t="s">
        <v>159</v>
      </c>
      <c r="M21" s="481"/>
      <c r="N21" s="481"/>
      <c r="O21" s="482"/>
      <c r="P21" s="483" t="s">
        <v>160</v>
      </c>
      <c r="Q21" s="481"/>
      <c r="R21" s="481"/>
      <c r="S21" s="484"/>
      <c r="V21" s="47"/>
      <c r="W21" s="47"/>
      <c r="X21" s="47"/>
      <c r="Y21" s="47"/>
      <c r="Z21" s="47"/>
      <c r="AA21" s="47"/>
      <c r="AB21" s="47"/>
      <c r="AC21" s="47"/>
      <c r="AF21" s="16"/>
    </row>
    <row r="22" spans="1:39" ht="15" customHeight="1" x14ac:dyDescent="0.35">
      <c r="A22" s="214" t="s">
        <v>244</v>
      </c>
      <c r="B22" s="215"/>
      <c r="C22" s="215"/>
      <c r="D22" s="215"/>
      <c r="E22" s="215"/>
      <c r="F22" s="215"/>
      <c r="G22" s="215"/>
      <c r="H22" s="215"/>
      <c r="I22" s="215"/>
      <c r="J22" s="315" t="str">
        <f>_xlfn.IFS(A22=AF15,"",A22=AF16,O51,A22=AF17,P51,A22=AF18,Q51,A22=AF19,R51,A22=AF20,S51)</f>
        <v/>
      </c>
      <c r="L22" s="440">
        <v>0.1</v>
      </c>
      <c r="M22" s="441"/>
      <c r="N22" s="441"/>
      <c r="O22" s="442"/>
      <c r="P22" s="446">
        <v>0.2</v>
      </c>
      <c r="Q22" s="441"/>
      <c r="R22" s="441"/>
      <c r="S22" s="447"/>
      <c r="V22" s="50"/>
      <c r="W22" s="50"/>
      <c r="X22" s="50"/>
      <c r="Y22" s="50"/>
      <c r="Z22" s="50"/>
      <c r="AA22" s="50"/>
      <c r="AB22" s="50"/>
      <c r="AC22" s="50"/>
      <c r="AF22" s="66" t="s">
        <v>252</v>
      </c>
    </row>
    <row r="23" spans="1:39" ht="15" customHeight="1" thickBot="1" x14ac:dyDescent="0.4">
      <c r="A23" s="216"/>
      <c r="B23" s="217"/>
      <c r="C23" s="217"/>
      <c r="D23" s="217"/>
      <c r="E23" s="217"/>
      <c r="F23" s="217"/>
      <c r="G23" s="217"/>
      <c r="H23" s="217"/>
      <c r="I23" s="217"/>
      <c r="J23" s="316"/>
      <c r="L23" s="443"/>
      <c r="M23" s="444"/>
      <c r="N23" s="444"/>
      <c r="O23" s="445"/>
      <c r="P23" s="448"/>
      <c r="Q23" s="444"/>
      <c r="R23" s="444"/>
      <c r="S23" s="449"/>
      <c r="V23" s="12"/>
      <c r="W23" s="12"/>
      <c r="X23" s="12"/>
      <c r="Y23" s="12"/>
      <c r="Z23" s="12"/>
      <c r="AA23" s="12"/>
      <c r="AB23" s="12"/>
      <c r="AC23" s="12"/>
      <c r="AF23" s="65" t="s">
        <v>250</v>
      </c>
    </row>
    <row r="24" spans="1:39" ht="15" customHeight="1" thickBot="1" x14ac:dyDescent="0.4">
      <c r="V24" s="48"/>
      <c r="W24" s="48"/>
      <c r="X24" s="48"/>
      <c r="Y24" s="48"/>
      <c r="Z24" s="48"/>
      <c r="AA24" s="48"/>
      <c r="AB24" s="48"/>
      <c r="AC24" s="48"/>
      <c r="AF24" s="65" t="s">
        <v>251</v>
      </c>
    </row>
    <row r="25" spans="1:39" ht="15" customHeight="1" x14ac:dyDescent="0.35">
      <c r="A25" s="331" t="s">
        <v>217</v>
      </c>
      <c r="B25" s="332"/>
      <c r="C25" s="332"/>
      <c r="D25" s="332"/>
      <c r="E25" s="332"/>
      <c r="F25" s="332"/>
      <c r="G25" s="332"/>
      <c r="H25" s="332"/>
      <c r="I25" s="332"/>
      <c r="J25" s="333"/>
      <c r="L25" s="232" t="s">
        <v>161</v>
      </c>
      <c r="M25" s="233"/>
      <c r="N25" s="233"/>
      <c r="O25" s="233"/>
      <c r="P25" s="233"/>
      <c r="Q25" s="233"/>
      <c r="R25" s="233"/>
      <c r="S25" s="234"/>
      <c r="V25" s="48"/>
      <c r="W25" s="48"/>
      <c r="X25" s="48"/>
      <c r="Y25" s="48"/>
      <c r="Z25" s="48"/>
      <c r="AA25" s="48"/>
      <c r="AB25" s="48"/>
      <c r="AC25" s="48"/>
      <c r="AE25" s="16"/>
      <c r="AF25" s="16"/>
    </row>
    <row r="26" spans="1:39" ht="15" customHeight="1" x14ac:dyDescent="0.35">
      <c r="A26" s="405" t="s">
        <v>219</v>
      </c>
      <c r="B26" s="406"/>
      <c r="C26" s="406"/>
      <c r="D26" s="406"/>
      <c r="E26" s="406"/>
      <c r="F26" s="406"/>
      <c r="G26" s="406"/>
      <c r="H26" s="406"/>
      <c r="I26" s="407"/>
      <c r="J26" s="60" t="s">
        <v>218</v>
      </c>
      <c r="L26" s="220" t="s">
        <v>40</v>
      </c>
      <c r="M26" s="221"/>
      <c r="N26" s="221"/>
      <c r="O26" s="221"/>
      <c r="P26" s="221"/>
      <c r="Q26" s="221"/>
      <c r="R26" s="221"/>
      <c r="S26" s="222"/>
      <c r="V26" s="47"/>
      <c r="W26" s="47"/>
      <c r="X26" s="47"/>
      <c r="Y26" s="47"/>
      <c r="Z26" s="47"/>
      <c r="AA26" s="47"/>
      <c r="AB26" s="47"/>
      <c r="AC26" s="47"/>
      <c r="AE26" s="16"/>
      <c r="AF26" s="67" t="s">
        <v>258</v>
      </c>
      <c r="AG26" s="17"/>
      <c r="AH26" s="17"/>
      <c r="AI26" s="17"/>
      <c r="AJ26" s="17"/>
      <c r="AK26" s="17"/>
      <c r="AL26" s="17"/>
      <c r="AM26" s="17"/>
    </row>
    <row r="27" spans="1:39" ht="15" customHeight="1" x14ac:dyDescent="0.35">
      <c r="A27" s="408" t="s">
        <v>220</v>
      </c>
      <c r="B27" s="409"/>
      <c r="C27" s="409"/>
      <c r="D27" s="409"/>
      <c r="E27" s="409"/>
      <c r="F27" s="409"/>
      <c r="G27" s="409"/>
      <c r="H27" s="409"/>
      <c r="I27" s="409"/>
      <c r="J27" s="235"/>
      <c r="L27" s="220"/>
      <c r="M27" s="221"/>
      <c r="N27" s="221"/>
      <c r="O27" s="221"/>
      <c r="P27" s="221"/>
      <c r="Q27" s="221"/>
      <c r="R27" s="221"/>
      <c r="S27" s="222"/>
      <c r="V27" s="39"/>
      <c r="W27" s="51"/>
      <c r="X27" s="51"/>
      <c r="Y27" s="51"/>
      <c r="Z27" s="51"/>
      <c r="AA27" s="51"/>
      <c r="AB27" s="51"/>
      <c r="AC27" s="51"/>
      <c r="AF27" s="9" t="s">
        <v>254</v>
      </c>
      <c r="AG27" s="9"/>
      <c r="AH27" s="9"/>
      <c r="AI27" s="9"/>
      <c r="AJ27" s="9"/>
      <c r="AK27" s="9"/>
      <c r="AL27" s="9"/>
      <c r="AM27" s="9"/>
    </row>
    <row r="28" spans="1:39" ht="15" customHeight="1" x14ac:dyDescent="0.35">
      <c r="A28" s="408"/>
      <c r="B28" s="409"/>
      <c r="C28" s="409"/>
      <c r="D28" s="409"/>
      <c r="E28" s="409"/>
      <c r="F28" s="409"/>
      <c r="G28" s="409"/>
      <c r="H28" s="409"/>
      <c r="I28" s="409"/>
      <c r="J28" s="235"/>
      <c r="L28" s="220"/>
      <c r="M28" s="221"/>
      <c r="N28" s="221"/>
      <c r="O28" s="221"/>
      <c r="P28" s="221"/>
      <c r="Q28" s="221"/>
      <c r="R28" s="221"/>
      <c r="S28" s="222"/>
      <c r="V28" s="51"/>
      <c r="W28" s="51"/>
      <c r="X28" s="51"/>
      <c r="Y28" s="51"/>
      <c r="Z28" s="51"/>
      <c r="AA28" s="51"/>
      <c r="AB28" s="51"/>
      <c r="AC28" s="51"/>
      <c r="AE28" s="16"/>
      <c r="AF28" s="9" t="s">
        <v>255</v>
      </c>
      <c r="AG28" s="9"/>
      <c r="AH28" s="9"/>
      <c r="AI28" s="9"/>
      <c r="AJ28" s="9"/>
      <c r="AK28" s="9"/>
      <c r="AL28" s="9"/>
      <c r="AM28" s="9"/>
    </row>
    <row r="29" spans="1:39" ht="15" customHeight="1" x14ac:dyDescent="0.35">
      <c r="A29" s="408" t="s">
        <v>221</v>
      </c>
      <c r="B29" s="410"/>
      <c r="C29" s="410"/>
      <c r="D29" s="410"/>
      <c r="E29" s="410"/>
      <c r="F29" s="410"/>
      <c r="G29" s="410"/>
      <c r="H29" s="410"/>
      <c r="I29" s="410"/>
      <c r="J29" s="235"/>
      <c r="L29" s="274" t="s">
        <v>15</v>
      </c>
      <c r="M29" s="276"/>
      <c r="N29" s="279" t="s">
        <v>41</v>
      </c>
      <c r="O29" s="276"/>
      <c r="P29" s="279" t="s">
        <v>20</v>
      </c>
      <c r="Q29" s="276"/>
      <c r="R29" s="279" t="s">
        <v>37</v>
      </c>
      <c r="S29" s="281"/>
      <c r="V29" s="51"/>
      <c r="W29" s="51"/>
      <c r="X29" s="51"/>
      <c r="Y29" s="51"/>
      <c r="Z29" s="51"/>
      <c r="AA29" s="51"/>
      <c r="AB29" s="51"/>
      <c r="AC29" s="51"/>
      <c r="AF29" s="9" t="s">
        <v>256</v>
      </c>
      <c r="AG29" s="9"/>
      <c r="AH29" s="9"/>
      <c r="AI29" s="9"/>
      <c r="AJ29" s="9"/>
      <c r="AK29" s="9"/>
      <c r="AL29" s="9"/>
      <c r="AM29" s="9"/>
    </row>
    <row r="30" spans="1:39" ht="15" customHeight="1" x14ac:dyDescent="0.35">
      <c r="A30" s="411"/>
      <c r="B30" s="410"/>
      <c r="C30" s="410"/>
      <c r="D30" s="410"/>
      <c r="E30" s="410"/>
      <c r="F30" s="410"/>
      <c r="G30" s="410"/>
      <c r="H30" s="410"/>
      <c r="I30" s="410"/>
      <c r="J30" s="235"/>
      <c r="L30" s="296"/>
      <c r="M30" s="295"/>
      <c r="N30" s="293"/>
      <c r="O30" s="295"/>
      <c r="P30" s="293"/>
      <c r="Q30" s="295"/>
      <c r="R30" s="293"/>
      <c r="S30" s="294"/>
      <c r="V30" s="39"/>
      <c r="W30" s="39"/>
      <c r="X30" s="39"/>
      <c r="Y30" s="39"/>
      <c r="Z30" s="39"/>
      <c r="AA30" s="39"/>
      <c r="AB30" s="39"/>
      <c r="AC30" s="39"/>
      <c r="AF30" s="9" t="s">
        <v>262</v>
      </c>
      <c r="AG30" s="9"/>
      <c r="AH30" s="9"/>
      <c r="AI30" s="9"/>
      <c r="AJ30" s="9"/>
      <c r="AK30" s="9"/>
      <c r="AL30" s="9"/>
      <c r="AM30" s="9"/>
    </row>
    <row r="31" spans="1:39" ht="15" customHeight="1" x14ac:dyDescent="0.35">
      <c r="A31" s="408" t="s">
        <v>222</v>
      </c>
      <c r="B31" s="410"/>
      <c r="C31" s="410"/>
      <c r="D31" s="410"/>
      <c r="E31" s="410"/>
      <c r="F31" s="410"/>
      <c r="G31" s="410"/>
      <c r="H31" s="410"/>
      <c r="I31" s="410"/>
      <c r="J31" s="235"/>
      <c r="L31" s="223"/>
      <c r="M31" s="278"/>
      <c r="N31" s="280"/>
      <c r="O31" s="278"/>
      <c r="P31" s="280"/>
      <c r="Q31" s="278"/>
      <c r="R31" s="280"/>
      <c r="S31" s="282"/>
      <c r="V31" s="39"/>
      <c r="W31" s="39"/>
      <c r="X31" s="39"/>
      <c r="Y31" s="39"/>
      <c r="Z31" s="39"/>
      <c r="AA31" s="39"/>
      <c r="AB31" s="39"/>
      <c r="AC31" s="39"/>
      <c r="AF31" s="9" t="s">
        <v>263</v>
      </c>
      <c r="AG31" s="9"/>
      <c r="AH31" s="9"/>
      <c r="AI31" s="9"/>
      <c r="AJ31" s="9"/>
      <c r="AK31" s="9"/>
      <c r="AL31" s="9"/>
      <c r="AM31" s="9"/>
    </row>
    <row r="32" spans="1:39" ht="15" customHeight="1" thickBot="1" x14ac:dyDescent="0.4">
      <c r="A32" s="412"/>
      <c r="B32" s="413"/>
      <c r="C32" s="413"/>
      <c r="D32" s="413"/>
      <c r="E32" s="413"/>
      <c r="F32" s="413"/>
      <c r="G32" s="413"/>
      <c r="H32" s="413"/>
      <c r="I32" s="413"/>
      <c r="J32" s="249"/>
      <c r="L32" s="250" t="s">
        <v>43</v>
      </c>
      <c r="M32" s="245"/>
      <c r="N32" s="189" t="s">
        <v>42</v>
      </c>
      <c r="O32" s="189"/>
      <c r="P32" s="261">
        <v>0.7</v>
      </c>
      <c r="Q32" s="261"/>
      <c r="R32" s="263">
        <f>P32-P32*10%</f>
        <v>0.63</v>
      </c>
      <c r="S32" s="264"/>
      <c r="V32" s="39"/>
      <c r="W32" s="39"/>
      <c r="X32" s="39"/>
      <c r="Y32" s="39"/>
      <c r="Z32" s="39"/>
      <c r="AA32" s="39"/>
      <c r="AB32" s="39"/>
      <c r="AC32" s="39"/>
      <c r="AF32" s="9"/>
      <c r="AG32" s="9"/>
      <c r="AH32" s="9"/>
      <c r="AI32" s="9"/>
      <c r="AJ32" s="9"/>
      <c r="AK32" s="9"/>
      <c r="AL32" s="9"/>
      <c r="AM32" s="9"/>
    </row>
    <row r="33" spans="1:39" ht="15" customHeight="1" thickBot="1" x14ac:dyDescent="0.4">
      <c r="L33" s="486"/>
      <c r="M33" s="487"/>
      <c r="N33" s="433"/>
      <c r="O33" s="433"/>
      <c r="P33" s="451"/>
      <c r="Q33" s="451"/>
      <c r="R33" s="452"/>
      <c r="S33" s="453"/>
      <c r="V33" s="40"/>
      <c r="W33" s="40"/>
      <c r="X33" s="40"/>
      <c r="Y33" s="40"/>
      <c r="Z33" s="40"/>
      <c r="AA33" s="40"/>
      <c r="AB33" s="40"/>
      <c r="AC33" s="40"/>
      <c r="AF33" s="9" t="b">
        <v>0</v>
      </c>
      <c r="AG33" s="9"/>
      <c r="AH33" s="9"/>
      <c r="AI33" s="9"/>
      <c r="AJ33" s="9"/>
      <c r="AK33" s="9"/>
      <c r="AL33" s="9"/>
      <c r="AM33" s="9"/>
    </row>
    <row r="34" spans="1:39" ht="15" customHeight="1" thickBot="1" x14ac:dyDescent="0.4">
      <c r="A34" s="488" t="s">
        <v>265</v>
      </c>
      <c r="B34" s="489"/>
      <c r="C34" s="489"/>
      <c r="D34" s="489"/>
      <c r="E34" s="489"/>
      <c r="F34" s="489"/>
      <c r="G34" s="489"/>
      <c r="H34" s="489"/>
      <c r="I34" s="489"/>
      <c r="J34" s="490"/>
      <c r="L34" s="251"/>
      <c r="M34" s="252"/>
      <c r="N34" s="253"/>
      <c r="O34" s="253"/>
      <c r="P34" s="262"/>
      <c r="Q34" s="262"/>
      <c r="R34" s="265"/>
      <c r="S34" s="266"/>
      <c r="V34" s="10"/>
      <c r="W34" s="10"/>
      <c r="X34" s="10"/>
      <c r="Y34" s="10"/>
      <c r="Z34" s="10"/>
      <c r="AA34" s="10"/>
      <c r="AB34" s="10"/>
      <c r="AC34" s="10"/>
      <c r="AF34" s="17"/>
      <c r="AG34" s="9"/>
      <c r="AH34" s="9"/>
      <c r="AI34" s="9"/>
      <c r="AJ34" s="9"/>
      <c r="AK34" s="9"/>
      <c r="AL34" s="9"/>
      <c r="AM34" s="9"/>
    </row>
    <row r="35" spans="1:39" ht="15" customHeight="1" thickBot="1" x14ac:dyDescent="0.4">
      <c r="A35" s="414" t="s">
        <v>267</v>
      </c>
      <c r="B35" s="415"/>
      <c r="C35" s="415"/>
      <c r="D35" s="415"/>
      <c r="E35" s="415"/>
      <c r="F35" s="415"/>
      <c r="G35" s="415"/>
      <c r="H35" s="415"/>
      <c r="I35" s="415"/>
      <c r="J35" s="416"/>
      <c r="L35" s="31"/>
      <c r="M35" s="31"/>
      <c r="N35" s="30"/>
      <c r="O35" s="30"/>
      <c r="P35" s="30"/>
      <c r="Q35" s="34"/>
      <c r="R35" s="30"/>
      <c r="S35" s="34"/>
      <c r="V35" s="10"/>
      <c r="W35" s="10"/>
      <c r="X35" s="52"/>
      <c r="Y35" s="52"/>
      <c r="Z35" s="52"/>
      <c r="AA35" s="52"/>
      <c r="AB35" s="52"/>
      <c r="AC35" s="52"/>
      <c r="AF35" s="9"/>
      <c r="AG35" s="9"/>
      <c r="AH35" s="9"/>
      <c r="AI35" s="9"/>
      <c r="AJ35" s="9"/>
      <c r="AK35" s="9"/>
      <c r="AL35" s="9"/>
      <c r="AM35" s="9"/>
    </row>
    <row r="36" spans="1:39" ht="15" customHeight="1" x14ac:dyDescent="0.35">
      <c r="A36" s="417"/>
      <c r="B36" s="418"/>
      <c r="C36" s="418"/>
      <c r="D36" s="418"/>
      <c r="E36" s="418"/>
      <c r="F36" s="418"/>
      <c r="G36" s="418"/>
      <c r="H36" s="418"/>
      <c r="I36" s="418"/>
      <c r="J36" s="419"/>
      <c r="L36" s="254" t="s">
        <v>162</v>
      </c>
      <c r="M36" s="233"/>
      <c r="N36" s="233"/>
      <c r="O36" s="233"/>
      <c r="P36" s="233"/>
      <c r="Q36" s="233"/>
      <c r="R36" s="233"/>
      <c r="S36" s="234"/>
      <c r="V36" s="31"/>
      <c r="W36" s="31"/>
      <c r="X36" s="53"/>
      <c r="Y36" s="53"/>
      <c r="Z36" s="53"/>
      <c r="AA36" s="32"/>
      <c r="AB36" s="53"/>
      <c r="AC36" s="53"/>
    </row>
    <row r="37" spans="1:39" ht="15" customHeight="1" x14ac:dyDescent="0.35">
      <c r="A37" s="417"/>
      <c r="B37" s="418"/>
      <c r="C37" s="418"/>
      <c r="D37" s="418"/>
      <c r="E37" s="418"/>
      <c r="F37" s="418"/>
      <c r="G37" s="418"/>
      <c r="H37" s="418"/>
      <c r="I37" s="418"/>
      <c r="J37" s="419"/>
      <c r="L37" s="255"/>
      <c r="M37" s="256"/>
      <c r="N37" s="256"/>
      <c r="O37" s="256"/>
      <c r="P37" s="256"/>
      <c r="Q37" s="256"/>
      <c r="R37" s="256"/>
      <c r="S37" s="257"/>
      <c r="V37" s="31"/>
      <c r="W37" s="31"/>
      <c r="X37" s="53"/>
      <c r="Y37" s="53"/>
      <c r="Z37" s="53"/>
      <c r="AA37" s="33"/>
      <c r="AB37" s="53"/>
      <c r="AC37" s="53"/>
    </row>
    <row r="38" spans="1:39" ht="15" customHeight="1" thickBot="1" x14ac:dyDescent="0.4">
      <c r="A38" s="417"/>
      <c r="B38" s="418"/>
      <c r="C38" s="418"/>
      <c r="D38" s="418"/>
      <c r="E38" s="418"/>
      <c r="F38" s="418"/>
      <c r="G38" s="418"/>
      <c r="H38" s="418"/>
      <c r="I38" s="418"/>
      <c r="J38" s="419"/>
      <c r="L38" s="258">
        <v>0.9</v>
      </c>
      <c r="M38" s="259"/>
      <c r="N38" s="259"/>
      <c r="O38" s="259"/>
      <c r="P38" s="259"/>
      <c r="Q38" s="259"/>
      <c r="R38" s="259"/>
      <c r="S38" s="260"/>
      <c r="V38" s="31"/>
      <c r="W38" s="31"/>
      <c r="X38" s="53"/>
      <c r="Y38" s="53"/>
      <c r="Z38" s="53"/>
      <c r="AA38" s="33"/>
      <c r="AB38" s="53"/>
      <c r="AC38" s="53"/>
    </row>
    <row r="39" spans="1:39" ht="15" customHeight="1" thickBot="1" x14ac:dyDescent="0.4">
      <c r="A39" s="485" t="s">
        <v>247</v>
      </c>
      <c r="B39" s="424"/>
      <c r="C39" s="423"/>
      <c r="D39" s="422" t="s">
        <v>245</v>
      </c>
      <c r="E39" s="423"/>
      <c r="F39" s="422" t="s">
        <v>248</v>
      </c>
      <c r="G39" s="424"/>
      <c r="H39" s="423"/>
      <c r="I39" s="189" t="s">
        <v>246</v>
      </c>
      <c r="J39" s="267"/>
      <c r="V39" s="31"/>
      <c r="W39" s="31"/>
      <c r="X39" s="53"/>
      <c r="Y39" s="53"/>
      <c r="Z39" s="53"/>
      <c r="AA39" s="32"/>
      <c r="AB39" s="53"/>
      <c r="AC39" s="53"/>
    </row>
    <row r="40" spans="1:39" ht="15" customHeight="1" thickBot="1" x14ac:dyDescent="0.4">
      <c r="A40" s="425"/>
      <c r="B40" s="426"/>
      <c r="C40" s="427"/>
      <c r="D40" s="428"/>
      <c r="E40" s="429"/>
      <c r="F40" s="430" t="e">
        <f>A40/D40</f>
        <v>#DIV/0!</v>
      </c>
      <c r="G40" s="431"/>
      <c r="H40" s="432"/>
      <c r="I40" s="476" t="e">
        <f>_xlfn.IFS(F40&gt;21567.24,100%,F40&lt;=21567.24,20%)</f>
        <v>#DIV/0!</v>
      </c>
      <c r="J40" s="477"/>
      <c r="L40" s="232" t="s">
        <v>204</v>
      </c>
      <c r="M40" s="233"/>
      <c r="N40" s="233"/>
      <c r="O40" s="233"/>
      <c r="P40" s="233"/>
      <c r="Q40" s="233"/>
      <c r="R40" s="233"/>
      <c r="S40" s="234"/>
      <c r="V40" s="31"/>
      <c r="W40" s="31"/>
      <c r="X40" s="53"/>
      <c r="Y40" s="53"/>
      <c r="Z40" s="53"/>
      <c r="AA40" s="33"/>
      <c r="AB40" s="53"/>
      <c r="AC40" s="53"/>
    </row>
    <row r="41" spans="1:39" ht="15" customHeight="1" thickBot="1" x14ac:dyDescent="0.4">
      <c r="L41" s="436" t="s">
        <v>205</v>
      </c>
      <c r="M41" s="478"/>
      <c r="N41" s="478"/>
      <c r="O41" s="478"/>
      <c r="P41" s="478"/>
      <c r="Q41" s="478"/>
      <c r="R41" s="478"/>
      <c r="S41" s="479"/>
      <c r="V41" s="54"/>
      <c r="W41" s="54"/>
      <c r="X41" s="55"/>
      <c r="Y41" s="55"/>
      <c r="Z41" s="55"/>
      <c r="AA41" s="56"/>
      <c r="AB41" s="55"/>
      <c r="AC41" s="55"/>
    </row>
    <row r="42" spans="1:39" ht="15" customHeight="1" x14ac:dyDescent="0.35">
      <c r="A42" s="232" t="s">
        <v>266</v>
      </c>
      <c r="B42" s="233"/>
      <c r="C42" s="233"/>
      <c r="D42" s="233"/>
      <c r="E42" s="233"/>
      <c r="F42" s="233"/>
      <c r="G42" s="233"/>
      <c r="H42" s="233"/>
      <c r="I42" s="233"/>
      <c r="J42" s="234"/>
      <c r="L42" s="436"/>
      <c r="M42" s="478"/>
      <c r="N42" s="478"/>
      <c r="O42" s="478"/>
      <c r="P42" s="478"/>
      <c r="Q42" s="478"/>
      <c r="R42" s="478"/>
      <c r="S42" s="479"/>
      <c r="V42" s="31"/>
      <c r="W42" s="31"/>
      <c r="X42" s="53"/>
      <c r="Y42" s="53"/>
      <c r="Z42" s="53"/>
      <c r="AA42" s="57"/>
      <c r="AB42" s="57"/>
      <c r="AC42" s="57"/>
    </row>
    <row r="43" spans="1:39" ht="15" customHeight="1" x14ac:dyDescent="0.35">
      <c r="A43" s="238" t="e">
        <f>R7*R16*I9*R32*L38*I13*((J18*J27)+(J20*J29)+(J22*J31))*I40</f>
        <v>#N/A</v>
      </c>
      <c r="B43" s="239"/>
      <c r="C43" s="239"/>
      <c r="D43" s="239"/>
      <c r="E43" s="239"/>
      <c r="F43" s="239"/>
      <c r="G43" s="239"/>
      <c r="H43" s="239"/>
      <c r="I43" s="239"/>
      <c r="J43" s="240"/>
      <c r="L43" s="436" t="s">
        <v>243</v>
      </c>
      <c r="M43" s="478"/>
      <c r="N43" s="478"/>
      <c r="O43" s="478"/>
      <c r="P43" s="478"/>
      <c r="Q43" s="478"/>
      <c r="R43" s="478"/>
      <c r="S43" s="479"/>
      <c r="V43" s="31"/>
      <c r="W43" s="31"/>
      <c r="X43" s="53"/>
      <c r="Y43" s="53"/>
      <c r="Z43" s="53"/>
      <c r="AA43" s="57"/>
      <c r="AB43" s="57"/>
      <c r="AC43" s="57"/>
    </row>
    <row r="44" spans="1:39" ht="15" customHeight="1" thickBot="1" x14ac:dyDescent="0.4">
      <c r="A44" s="241"/>
      <c r="B44" s="242"/>
      <c r="C44" s="242"/>
      <c r="D44" s="242"/>
      <c r="E44" s="242"/>
      <c r="F44" s="242"/>
      <c r="G44" s="242"/>
      <c r="H44" s="242"/>
      <c r="I44" s="242"/>
      <c r="J44" s="243"/>
      <c r="L44" s="436"/>
      <c r="M44" s="478"/>
      <c r="N44" s="478"/>
      <c r="O44" s="478"/>
      <c r="P44" s="478"/>
      <c r="Q44" s="478"/>
      <c r="R44" s="478"/>
      <c r="S44" s="479"/>
      <c r="V44" s="31"/>
      <c r="W44" s="31"/>
      <c r="X44" s="53"/>
      <c r="Y44" s="53"/>
      <c r="Z44" s="53"/>
      <c r="AA44" s="53"/>
      <c r="AB44" s="53"/>
      <c r="AC44" s="53"/>
      <c r="AF44" s="16"/>
    </row>
    <row r="45" spans="1:39" ht="15" customHeight="1" x14ac:dyDescent="0.35">
      <c r="L45" s="436" t="s">
        <v>206</v>
      </c>
      <c r="M45" s="437"/>
      <c r="N45" s="437"/>
      <c r="O45" s="437"/>
      <c r="P45" s="437"/>
      <c r="Q45" s="437"/>
      <c r="R45" s="437"/>
      <c r="S45" s="438"/>
      <c r="V45" s="31"/>
      <c r="W45" s="31"/>
      <c r="X45" s="53"/>
      <c r="Y45" s="53"/>
      <c r="Z45" s="53"/>
      <c r="AA45" s="57"/>
      <c r="AB45" s="53"/>
      <c r="AC45" s="57"/>
      <c r="AF45" s="16"/>
    </row>
    <row r="46" spans="1:39" ht="15" customHeight="1" x14ac:dyDescent="0.35">
      <c r="A46" s="420" t="s">
        <v>499</v>
      </c>
      <c r="B46" s="420"/>
      <c r="C46" s="420"/>
      <c r="D46" s="420"/>
      <c r="E46" s="420"/>
      <c r="F46" s="420"/>
      <c r="G46" s="420"/>
      <c r="H46" s="420"/>
      <c r="I46" s="420"/>
      <c r="J46" s="420"/>
      <c r="L46" s="439"/>
      <c r="M46" s="437"/>
      <c r="N46" s="437"/>
      <c r="O46" s="437"/>
      <c r="P46" s="437"/>
      <c r="Q46" s="437"/>
      <c r="R46" s="437"/>
      <c r="S46" s="438"/>
      <c r="V46" s="31"/>
      <c r="W46" s="31"/>
      <c r="X46" s="53"/>
      <c r="Y46" s="53"/>
      <c r="Z46" s="53"/>
      <c r="AA46" s="53"/>
      <c r="AB46" s="53"/>
      <c r="AC46" s="53"/>
      <c r="AF46" s="16"/>
    </row>
    <row r="47" spans="1:39" ht="15" customHeight="1" x14ac:dyDescent="0.35">
      <c r="L47" s="213" t="s">
        <v>212</v>
      </c>
      <c r="M47" s="189"/>
      <c r="N47" s="189"/>
      <c r="O47" s="245" t="s">
        <v>207</v>
      </c>
      <c r="P47" s="245" t="s">
        <v>208</v>
      </c>
      <c r="Q47" s="245" t="s">
        <v>209</v>
      </c>
      <c r="R47" s="245" t="s">
        <v>210</v>
      </c>
      <c r="S47" s="246" t="s">
        <v>211</v>
      </c>
      <c r="V47" s="58"/>
      <c r="W47" s="58"/>
      <c r="X47" s="55"/>
      <c r="Y47" s="55"/>
      <c r="Z47" s="55"/>
      <c r="AA47" s="59"/>
      <c r="AB47" s="55"/>
      <c r="AC47" s="59"/>
      <c r="AF47" s="16"/>
    </row>
    <row r="48" spans="1:39" ht="15" customHeight="1" x14ac:dyDescent="0.35">
      <c r="A48" s="421" t="s">
        <v>500</v>
      </c>
      <c r="B48" s="421"/>
      <c r="C48" s="421"/>
      <c r="D48" s="421"/>
      <c r="E48" s="421"/>
      <c r="F48" s="421"/>
      <c r="G48" s="421"/>
      <c r="H48" s="421"/>
      <c r="I48" s="421"/>
      <c r="J48" s="421"/>
      <c r="L48" s="213"/>
      <c r="M48" s="189"/>
      <c r="N48" s="189"/>
      <c r="O48" s="245"/>
      <c r="P48" s="245"/>
      <c r="Q48" s="245"/>
      <c r="R48" s="245"/>
      <c r="S48" s="246"/>
      <c r="V48" s="58"/>
      <c r="W48" s="58"/>
      <c r="X48" s="55"/>
      <c r="Y48" s="55"/>
      <c r="Z48" s="55"/>
      <c r="AA48" s="55"/>
      <c r="AB48" s="55"/>
      <c r="AC48" s="55"/>
      <c r="AF48" s="16"/>
    </row>
    <row r="49" spans="1:32" ht="15" customHeight="1" x14ac:dyDescent="0.35">
      <c r="A49" s="421"/>
      <c r="B49" s="421"/>
      <c r="C49" s="421"/>
      <c r="D49" s="421"/>
      <c r="E49" s="421"/>
      <c r="F49" s="421"/>
      <c r="G49" s="421"/>
      <c r="H49" s="421"/>
      <c r="I49" s="421"/>
      <c r="J49" s="421"/>
      <c r="L49" s="213" t="s">
        <v>213</v>
      </c>
      <c r="M49" s="189"/>
      <c r="N49" s="189"/>
      <c r="O49" s="2">
        <v>0.51</v>
      </c>
      <c r="P49" s="2">
        <v>0.65</v>
      </c>
      <c r="Q49" s="2">
        <v>1.04</v>
      </c>
      <c r="R49" s="2">
        <v>1.17</v>
      </c>
      <c r="S49" s="37">
        <v>1.29</v>
      </c>
      <c r="V49" s="31"/>
      <c r="W49" s="31"/>
      <c r="X49" s="53"/>
      <c r="Y49" s="53"/>
      <c r="Z49" s="53"/>
      <c r="AA49" s="57"/>
      <c r="AB49" s="53"/>
      <c r="AC49" s="53"/>
      <c r="AF49" s="16"/>
    </row>
    <row r="50" spans="1:32" ht="15" customHeight="1" thickBot="1" x14ac:dyDescent="0.4">
      <c r="L50" s="213" t="s">
        <v>214</v>
      </c>
      <c r="M50" s="189"/>
      <c r="N50" s="189"/>
      <c r="O50" s="2">
        <v>1.94</v>
      </c>
      <c r="P50" s="2">
        <v>2.59</v>
      </c>
      <c r="Q50" s="2">
        <v>3.88</v>
      </c>
      <c r="R50" s="2">
        <v>4.54</v>
      </c>
      <c r="S50" s="37">
        <v>5.17</v>
      </c>
      <c r="V50" s="31"/>
      <c r="W50" s="31"/>
      <c r="X50" s="53"/>
      <c r="Y50" s="53"/>
      <c r="Z50" s="53"/>
      <c r="AA50" s="53"/>
      <c r="AB50" s="53"/>
      <c r="AC50" s="53"/>
      <c r="AF50" s="16"/>
    </row>
    <row r="51" spans="1:32" ht="15" customHeight="1" thickBot="1" x14ac:dyDescent="0.4">
      <c r="D51" s="173" t="s">
        <v>476</v>
      </c>
      <c r="E51" s="174"/>
      <c r="F51" s="174"/>
      <c r="G51" s="152"/>
      <c r="L51" s="450" t="s">
        <v>215</v>
      </c>
      <c r="M51" s="253"/>
      <c r="N51" s="253"/>
      <c r="O51" s="36">
        <v>7.77</v>
      </c>
      <c r="P51" s="36">
        <v>9.7100000000000009</v>
      </c>
      <c r="Q51" s="36">
        <v>16.77</v>
      </c>
      <c r="R51" s="36">
        <v>17.46</v>
      </c>
      <c r="S51" s="38">
        <v>19.41</v>
      </c>
      <c r="V51" s="31"/>
      <c r="W51" s="31"/>
      <c r="X51" s="53"/>
      <c r="Y51" s="53"/>
      <c r="Z51" s="53"/>
      <c r="AA51" s="57"/>
      <c r="AB51" s="53"/>
      <c r="AC51" s="53"/>
      <c r="AF51" s="16"/>
    </row>
    <row r="52" spans="1:32" ht="15" customHeight="1" x14ac:dyDescent="0.35">
      <c r="V52" s="31"/>
      <c r="W52" s="31"/>
      <c r="X52" s="53"/>
      <c r="Y52" s="53"/>
      <c r="Z52" s="53"/>
      <c r="AA52" s="53"/>
      <c r="AB52" s="53"/>
      <c r="AC52" s="53"/>
      <c r="AF52" s="16"/>
    </row>
    <row r="53" spans="1:32" ht="15" customHeight="1" x14ac:dyDescent="0.35">
      <c r="V53" s="31"/>
      <c r="W53" s="31"/>
      <c r="X53" s="53"/>
      <c r="Y53" s="53"/>
      <c r="Z53" s="53"/>
      <c r="AA53" s="53"/>
      <c r="AB53" s="53"/>
      <c r="AC53" s="53"/>
      <c r="AF53" s="16"/>
    </row>
    <row r="54" spans="1:32" ht="15" customHeight="1" x14ac:dyDescent="0.35">
      <c r="V54" s="31"/>
      <c r="W54" s="31"/>
      <c r="X54" s="53"/>
      <c r="Y54" s="53"/>
      <c r="Z54" s="53"/>
      <c r="AA54" s="53"/>
      <c r="AB54" s="53"/>
      <c r="AC54" s="53"/>
      <c r="AF54" s="16"/>
    </row>
    <row r="55" spans="1:32" ht="15" customHeight="1" x14ac:dyDescent="0.35">
      <c r="V55" s="31"/>
      <c r="W55" s="31"/>
      <c r="X55" s="53"/>
      <c r="Y55" s="53"/>
      <c r="Z55" s="53"/>
      <c r="AA55" s="53"/>
      <c r="AB55" s="53"/>
      <c r="AC55" s="53"/>
    </row>
    <row r="56" spans="1:32" ht="15" customHeight="1" x14ac:dyDescent="0.35">
      <c r="V56" s="48"/>
      <c r="W56" s="48"/>
      <c r="X56" s="48"/>
      <c r="Y56" s="48"/>
      <c r="Z56" s="48"/>
      <c r="AA56" s="48"/>
      <c r="AB56" s="48"/>
      <c r="AC56" s="48"/>
    </row>
    <row r="57" spans="1:32" ht="15" customHeight="1" x14ac:dyDescent="0.35">
      <c r="V57" s="48"/>
      <c r="W57" s="48"/>
      <c r="X57" s="48"/>
      <c r="Y57" s="48"/>
      <c r="Z57" s="48"/>
      <c r="AA57" s="48"/>
      <c r="AB57" s="48"/>
      <c r="AC57" s="48"/>
    </row>
    <row r="58" spans="1:32" ht="15" customHeight="1" x14ac:dyDescent="0.35">
      <c r="V58" s="48"/>
      <c r="W58" s="48"/>
      <c r="X58" s="48"/>
      <c r="Y58" s="48"/>
      <c r="Z58" s="48"/>
      <c r="AA58" s="48"/>
      <c r="AB58" s="48"/>
      <c r="AC58" s="48"/>
    </row>
    <row r="59" spans="1:32" ht="15" customHeight="1" x14ac:dyDescent="0.35">
      <c r="V59" s="48"/>
      <c r="W59" s="48"/>
      <c r="X59" s="48"/>
      <c r="Y59" s="48"/>
      <c r="Z59" s="48"/>
      <c r="AA59" s="48"/>
      <c r="AB59" s="48"/>
      <c r="AC59" s="48"/>
    </row>
    <row r="60" spans="1:32" ht="15" customHeight="1" x14ac:dyDescent="0.35">
      <c r="V60" s="48"/>
      <c r="W60" s="48"/>
      <c r="X60" s="48"/>
      <c r="Y60" s="48"/>
      <c r="Z60" s="48"/>
      <c r="AA60" s="48"/>
      <c r="AB60" s="48"/>
      <c r="AC60" s="48"/>
    </row>
    <row r="61" spans="1:32" ht="15" customHeight="1" x14ac:dyDescent="0.35">
      <c r="V61" s="48"/>
      <c r="W61" s="48"/>
      <c r="X61" s="48"/>
      <c r="Y61" s="48"/>
      <c r="Z61" s="48"/>
      <c r="AA61" s="48"/>
      <c r="AB61" s="48"/>
      <c r="AC61" s="48"/>
    </row>
    <row r="62" spans="1:32" ht="15" customHeight="1" x14ac:dyDescent="0.35">
      <c r="V62" s="48"/>
      <c r="W62" s="48"/>
      <c r="X62" s="48"/>
      <c r="Y62" s="48"/>
      <c r="Z62" s="48"/>
      <c r="AA62" s="48"/>
      <c r="AB62" s="48"/>
      <c r="AC62" s="48"/>
    </row>
    <row r="63" spans="1:32" ht="15" customHeight="1" x14ac:dyDescent="0.35">
      <c r="V63" s="48"/>
      <c r="W63" s="48"/>
      <c r="X63" s="48"/>
      <c r="Y63" s="48"/>
      <c r="Z63" s="48"/>
      <c r="AA63" s="48"/>
      <c r="AB63" s="48"/>
      <c r="AC63" s="48"/>
    </row>
    <row r="64" spans="1:32" ht="15" customHeight="1" x14ac:dyDescent="0.35">
      <c r="V64" s="48"/>
      <c r="W64" s="48"/>
      <c r="X64" s="48"/>
      <c r="Y64" s="48"/>
      <c r="Z64" s="48"/>
      <c r="AA64" s="48"/>
      <c r="AB64" s="48"/>
      <c r="AC64" s="48"/>
    </row>
    <row r="65" spans="9:29" ht="15" customHeight="1" x14ac:dyDescent="0.35">
      <c r="V65" s="48"/>
      <c r="W65" s="48"/>
      <c r="X65" s="48"/>
      <c r="Y65" s="48"/>
      <c r="Z65" s="48"/>
      <c r="AA65" s="48"/>
      <c r="AB65" s="48"/>
      <c r="AC65" s="48"/>
    </row>
    <row r="66" spans="9:29" ht="15" customHeight="1" x14ac:dyDescent="0.35">
      <c r="V66" s="48"/>
      <c r="W66" s="48"/>
      <c r="X66" s="48"/>
      <c r="Y66" s="48"/>
      <c r="Z66" s="48"/>
      <c r="AA66" s="48"/>
      <c r="AB66" s="48"/>
      <c r="AC66" s="48"/>
    </row>
    <row r="67" spans="9:29" ht="15" customHeight="1" x14ac:dyDescent="0.35">
      <c r="V67" s="48"/>
      <c r="W67" s="48"/>
      <c r="X67" s="48"/>
      <c r="Y67" s="48"/>
      <c r="Z67" s="48"/>
      <c r="AA67" s="48"/>
      <c r="AB67" s="48"/>
      <c r="AC67" s="48"/>
    </row>
    <row r="68" spans="9:29" ht="15" customHeight="1" x14ac:dyDescent="0.35">
      <c r="V68" s="48"/>
      <c r="W68" s="48"/>
      <c r="X68" s="48"/>
      <c r="Y68" s="48"/>
      <c r="Z68" s="48"/>
      <c r="AA68" s="48"/>
      <c r="AB68" s="48"/>
      <c r="AC68" s="48"/>
    </row>
    <row r="69" spans="9:29" ht="15" customHeight="1" x14ac:dyDescent="0.35">
      <c r="V69" s="48"/>
      <c r="W69" s="48"/>
      <c r="X69" s="48"/>
      <c r="Y69" s="48"/>
      <c r="Z69" s="48"/>
      <c r="AA69" s="48"/>
      <c r="AB69" s="48"/>
      <c r="AC69" s="48"/>
    </row>
    <row r="70" spans="9:29" ht="15" customHeight="1" x14ac:dyDescent="0.35">
      <c r="V70" s="48"/>
      <c r="W70" s="48"/>
      <c r="X70" s="48"/>
      <c r="Y70" s="48"/>
      <c r="Z70" s="48"/>
      <c r="AA70" s="48"/>
      <c r="AB70" s="48"/>
      <c r="AC70" s="48"/>
    </row>
    <row r="71" spans="9:29" ht="15" customHeight="1" x14ac:dyDescent="0.35">
      <c r="V71" s="48"/>
      <c r="W71" s="48"/>
      <c r="X71" s="48"/>
      <c r="Y71" s="48"/>
      <c r="Z71" s="48"/>
      <c r="AA71" s="48"/>
      <c r="AB71" s="48"/>
      <c r="AC71" s="48"/>
    </row>
    <row r="72" spans="9:29" ht="15" customHeight="1" x14ac:dyDescent="0.35">
      <c r="V72" s="48"/>
      <c r="W72" s="48"/>
      <c r="X72" s="48"/>
      <c r="Y72" s="48"/>
      <c r="Z72" s="48"/>
      <c r="AA72" s="48"/>
      <c r="AB72" s="48"/>
      <c r="AC72" s="48"/>
    </row>
    <row r="73" spans="9:29" ht="15" customHeight="1" x14ac:dyDescent="0.35">
      <c r="V73" s="48"/>
      <c r="W73" s="48"/>
      <c r="X73" s="48"/>
      <c r="Y73" s="48"/>
      <c r="Z73" s="48"/>
      <c r="AA73" s="48"/>
      <c r="AB73" s="48"/>
      <c r="AC73" s="48"/>
    </row>
    <row r="74" spans="9:29" ht="15" customHeight="1" x14ac:dyDescent="0.35">
      <c r="V74" s="48"/>
      <c r="W74" s="48"/>
      <c r="X74" s="48"/>
      <c r="Y74" s="48"/>
      <c r="Z74" s="48"/>
      <c r="AA74" s="48"/>
      <c r="AB74" s="48"/>
      <c r="AC74" s="48"/>
    </row>
    <row r="75" spans="9:29" ht="15" customHeight="1" x14ac:dyDescent="0.35">
      <c r="V75" s="48"/>
      <c r="W75" s="48"/>
      <c r="X75" s="48"/>
      <c r="Y75" s="48"/>
      <c r="Z75" s="48"/>
      <c r="AA75" s="48"/>
      <c r="AB75" s="48"/>
      <c r="AC75" s="48"/>
    </row>
    <row r="76" spans="9:29" ht="15" customHeight="1" x14ac:dyDescent="0.35">
      <c r="V76" s="48"/>
      <c r="W76" s="48"/>
      <c r="X76" s="48"/>
      <c r="Y76" s="48"/>
      <c r="Z76" s="48"/>
      <c r="AA76" s="48"/>
      <c r="AB76" s="48"/>
      <c r="AC76" s="48"/>
    </row>
    <row r="77" spans="9:29" ht="15" customHeight="1" x14ac:dyDescent="0.35">
      <c r="I77" s="64"/>
      <c r="V77" s="48"/>
      <c r="W77" s="48"/>
      <c r="X77" s="48"/>
      <c r="Y77" s="48"/>
      <c r="Z77" s="48"/>
      <c r="AA77" s="48"/>
      <c r="AB77" s="48"/>
      <c r="AC77" s="48"/>
    </row>
    <row r="78" spans="9:29" ht="15" customHeight="1" x14ac:dyDescent="0.35">
      <c r="V78" s="48"/>
      <c r="W78" s="48"/>
      <c r="X78" s="48"/>
      <c r="Y78" s="48"/>
      <c r="Z78" s="48"/>
      <c r="AA78" s="48"/>
      <c r="AB78" s="48"/>
      <c r="AC78" s="48"/>
    </row>
    <row r="79" spans="9:29" ht="15" customHeight="1" x14ac:dyDescent="0.35">
      <c r="V79" s="48"/>
      <c r="W79" s="48"/>
      <c r="X79" s="48"/>
      <c r="Y79" s="48"/>
      <c r="Z79" s="48"/>
      <c r="AA79" s="48"/>
      <c r="AB79" s="48"/>
      <c r="AC79" s="48"/>
    </row>
    <row r="80" spans="9:29" ht="15" customHeight="1" x14ac:dyDescent="0.35">
      <c r="V80" s="48"/>
      <c r="W80" s="48"/>
      <c r="X80" s="48"/>
      <c r="Y80" s="48"/>
      <c r="Z80" s="48"/>
      <c r="AA80" s="48"/>
      <c r="AB80" s="48"/>
      <c r="AC80" s="48"/>
    </row>
    <row r="81" spans="22:29" ht="15" customHeight="1" x14ac:dyDescent="0.35">
      <c r="V81" s="48"/>
      <c r="W81" s="48"/>
      <c r="X81" s="48"/>
      <c r="Y81" s="48"/>
      <c r="Z81" s="48"/>
      <c r="AA81" s="48"/>
      <c r="AB81" s="48"/>
      <c r="AC81" s="48"/>
    </row>
    <row r="82" spans="22:29" ht="15" customHeight="1" x14ac:dyDescent="0.35">
      <c r="V82" s="48"/>
      <c r="W82" s="48"/>
      <c r="X82" s="48"/>
      <c r="Y82" s="48"/>
      <c r="Z82" s="48"/>
      <c r="AA82" s="48"/>
      <c r="AB82" s="48"/>
      <c r="AC82" s="48"/>
    </row>
    <row r="83" spans="22:29" ht="15" customHeight="1" x14ac:dyDescent="0.35">
      <c r="V83" s="48"/>
      <c r="W83" s="48"/>
      <c r="X83" s="48"/>
      <c r="Y83" s="48"/>
      <c r="Z83" s="48"/>
      <c r="AA83" s="48"/>
      <c r="AB83" s="48"/>
      <c r="AC83" s="48"/>
    </row>
    <row r="84" spans="22:29" ht="15" customHeight="1" x14ac:dyDescent="0.35">
      <c r="V84" s="48"/>
      <c r="W84" s="48"/>
      <c r="X84" s="48"/>
      <c r="Y84" s="48"/>
      <c r="Z84" s="48"/>
      <c r="AA84" s="48"/>
      <c r="AB84" s="48"/>
      <c r="AC84" s="48"/>
    </row>
    <row r="85" spans="22:29" ht="15" customHeight="1" x14ac:dyDescent="0.35">
      <c r="V85" s="48"/>
      <c r="W85" s="48"/>
      <c r="X85" s="48"/>
      <c r="Y85" s="48"/>
      <c r="Z85" s="48"/>
      <c r="AA85" s="48"/>
      <c r="AB85" s="48"/>
      <c r="AC85" s="48"/>
    </row>
    <row r="86" spans="22:29" ht="15" customHeight="1" x14ac:dyDescent="0.35">
      <c r="V86" s="48"/>
      <c r="W86" s="48"/>
      <c r="X86" s="48"/>
      <c r="Y86" s="48"/>
      <c r="Z86" s="48"/>
      <c r="AA86" s="48"/>
      <c r="AB86" s="48"/>
      <c r="AC86" s="48"/>
    </row>
    <row r="87" spans="22:29" ht="15" customHeight="1" x14ac:dyDescent="0.35">
      <c r="V87" s="48"/>
      <c r="W87" s="48"/>
      <c r="X87" s="48"/>
      <c r="Y87" s="48"/>
      <c r="Z87" s="48"/>
      <c r="AA87" s="48"/>
      <c r="AB87" s="48"/>
      <c r="AC87" s="48"/>
    </row>
    <row r="88" spans="22:29" ht="15" customHeight="1" x14ac:dyDescent="0.35">
      <c r="V88" s="48"/>
      <c r="W88" s="48"/>
      <c r="X88" s="48"/>
      <c r="Y88" s="48"/>
      <c r="Z88" s="48"/>
      <c r="AA88" s="48"/>
      <c r="AB88" s="48"/>
      <c r="AC88" s="48"/>
    </row>
    <row r="89" spans="22:29" ht="15" customHeight="1" x14ac:dyDescent="0.35">
      <c r="V89" s="48"/>
      <c r="W89" s="48"/>
      <c r="X89" s="48"/>
      <c r="Y89" s="48"/>
      <c r="Z89" s="48"/>
      <c r="AA89" s="48"/>
      <c r="AB89" s="48"/>
      <c r="AC89" s="48"/>
    </row>
    <row r="90" spans="22:29" ht="15" customHeight="1" x14ac:dyDescent="0.35">
      <c r="V90" s="48"/>
      <c r="W90" s="48"/>
      <c r="X90" s="48"/>
      <c r="Y90" s="48"/>
      <c r="Z90" s="48"/>
      <c r="AA90" s="48"/>
      <c r="AB90" s="48"/>
      <c r="AC90" s="48"/>
    </row>
    <row r="91" spans="22:29" ht="15" customHeight="1" x14ac:dyDescent="0.35">
      <c r="V91" s="48"/>
      <c r="W91" s="48"/>
      <c r="X91" s="48"/>
      <c r="Y91" s="48"/>
      <c r="Z91" s="48"/>
      <c r="AA91" s="48"/>
      <c r="AB91" s="48"/>
      <c r="AC91" s="48"/>
    </row>
    <row r="92" spans="22:29" ht="15" customHeight="1" x14ac:dyDescent="0.35">
      <c r="V92" s="48"/>
      <c r="W92" s="48"/>
      <c r="X92" s="48"/>
      <c r="Y92" s="48"/>
      <c r="Z92" s="48"/>
      <c r="AA92" s="48"/>
      <c r="AB92" s="48"/>
      <c r="AC92" s="48"/>
    </row>
    <row r="93" spans="22:29" ht="15" customHeight="1" x14ac:dyDescent="0.35">
      <c r="V93" s="48"/>
      <c r="W93" s="48"/>
      <c r="X93" s="48"/>
      <c r="Y93" s="48"/>
      <c r="Z93" s="48"/>
      <c r="AA93" s="48"/>
      <c r="AB93" s="48"/>
      <c r="AC93" s="48"/>
    </row>
    <row r="94" spans="22:29" ht="15" customHeight="1" x14ac:dyDescent="0.35">
      <c r="V94" s="48"/>
      <c r="W94" s="48"/>
      <c r="X94" s="48"/>
      <c r="Y94" s="48"/>
      <c r="Z94" s="48"/>
      <c r="AA94" s="48"/>
      <c r="AB94" s="48"/>
      <c r="AC94" s="48"/>
    </row>
    <row r="95" spans="22:29" ht="15" customHeight="1" x14ac:dyDescent="0.35">
      <c r="V95" s="48"/>
      <c r="W95" s="48"/>
      <c r="X95" s="48"/>
      <c r="Y95" s="48"/>
      <c r="Z95" s="48"/>
      <c r="AA95" s="48"/>
      <c r="AB95" s="48"/>
      <c r="AC95" s="48"/>
    </row>
    <row r="96" spans="22:29" ht="15" customHeight="1" x14ac:dyDescent="0.35">
      <c r="V96" s="48"/>
      <c r="W96" s="48"/>
      <c r="X96" s="48"/>
      <c r="Y96" s="48"/>
      <c r="Z96" s="48"/>
      <c r="AA96" s="48"/>
      <c r="AB96" s="48"/>
      <c r="AC96" s="48"/>
    </row>
    <row r="97" spans="22:29" ht="15" customHeight="1" x14ac:dyDescent="0.35">
      <c r="V97" s="48"/>
      <c r="W97" s="48"/>
      <c r="X97" s="48"/>
      <c r="Y97" s="48"/>
      <c r="Z97" s="48"/>
      <c r="AA97" s="48"/>
      <c r="AB97" s="48"/>
      <c r="AC97" s="48"/>
    </row>
    <row r="98" spans="22:29" ht="15" customHeight="1" x14ac:dyDescent="0.35">
      <c r="V98" s="48"/>
      <c r="W98" s="48"/>
      <c r="X98" s="48"/>
      <c r="Y98" s="48"/>
      <c r="Z98" s="48"/>
      <c r="AA98" s="48"/>
      <c r="AB98" s="48"/>
      <c r="AC98" s="48"/>
    </row>
    <row r="99" spans="22:29" ht="15" customHeight="1" x14ac:dyDescent="0.35">
      <c r="V99" s="48"/>
      <c r="W99" s="48"/>
      <c r="X99" s="48"/>
      <c r="Y99" s="48"/>
      <c r="Z99" s="48"/>
      <c r="AA99" s="48"/>
      <c r="AB99" s="48"/>
      <c r="AC99" s="48"/>
    </row>
    <row r="100" spans="22:29" ht="15" customHeight="1" x14ac:dyDescent="0.35">
      <c r="V100" s="48"/>
      <c r="W100" s="48"/>
      <c r="X100" s="48"/>
      <c r="Y100" s="48"/>
      <c r="Z100" s="48"/>
      <c r="AA100" s="48"/>
      <c r="AB100" s="48"/>
      <c r="AC100" s="48"/>
    </row>
    <row r="101" spans="22:29" ht="15" customHeight="1" x14ac:dyDescent="0.35">
      <c r="V101" s="48"/>
      <c r="W101" s="48"/>
      <c r="X101" s="48"/>
      <c r="Y101" s="48"/>
      <c r="Z101" s="48"/>
      <c r="AA101" s="48"/>
      <c r="AB101" s="48"/>
      <c r="AC101" s="48"/>
    </row>
    <row r="102" spans="22:29" ht="15" customHeight="1" x14ac:dyDescent="0.35">
      <c r="V102" s="48"/>
      <c r="W102" s="48"/>
      <c r="X102" s="48"/>
      <c r="Y102" s="48"/>
      <c r="Z102" s="48"/>
      <c r="AA102" s="48"/>
      <c r="AB102" s="48"/>
      <c r="AC102" s="48"/>
    </row>
    <row r="103" spans="22:29" ht="15" customHeight="1" x14ac:dyDescent="0.35">
      <c r="V103" s="48"/>
      <c r="W103" s="48"/>
      <c r="X103" s="48"/>
      <c r="Y103" s="48"/>
      <c r="Z103" s="48"/>
      <c r="AA103" s="48"/>
      <c r="AB103" s="48"/>
      <c r="AC103" s="48"/>
    </row>
    <row r="104" spans="22:29" ht="15" customHeight="1" x14ac:dyDescent="0.35">
      <c r="V104" s="48"/>
      <c r="W104" s="48"/>
      <c r="X104" s="48"/>
      <c r="Y104" s="48"/>
      <c r="Z104" s="48"/>
      <c r="AA104" s="48"/>
      <c r="AB104" s="48"/>
      <c r="AC104" s="48"/>
    </row>
    <row r="105" spans="22:29" ht="15" customHeight="1" x14ac:dyDescent="0.35">
      <c r="V105" s="48"/>
      <c r="W105" s="48"/>
      <c r="X105" s="48"/>
      <c r="Y105" s="48"/>
      <c r="Z105" s="48"/>
      <c r="AA105" s="48"/>
      <c r="AB105" s="48"/>
      <c r="AC105" s="48"/>
    </row>
    <row r="106" spans="22:29" ht="15" customHeight="1" x14ac:dyDescent="0.35">
      <c r="V106" s="48"/>
      <c r="W106" s="48"/>
      <c r="X106" s="48"/>
      <c r="Y106" s="48"/>
      <c r="Z106" s="48"/>
      <c r="AA106" s="48"/>
      <c r="AB106" s="48"/>
      <c r="AC106" s="48"/>
    </row>
    <row r="107" spans="22:29" ht="15" customHeight="1" x14ac:dyDescent="0.35">
      <c r="V107" s="48"/>
      <c r="W107" s="48"/>
      <c r="X107" s="48"/>
      <c r="Y107" s="48"/>
      <c r="Z107" s="48"/>
      <c r="AA107" s="48"/>
      <c r="AB107" s="48"/>
      <c r="AC107" s="48"/>
    </row>
    <row r="108" spans="22:29" ht="15" customHeight="1" x14ac:dyDescent="0.35">
      <c r="V108" s="48"/>
      <c r="W108" s="48"/>
      <c r="X108" s="48"/>
      <c r="Y108" s="48"/>
      <c r="Z108" s="48"/>
      <c r="AA108" s="48"/>
      <c r="AB108" s="48"/>
      <c r="AC108" s="48"/>
    </row>
    <row r="109" spans="22:29" ht="15" customHeight="1" x14ac:dyDescent="0.35">
      <c r="V109" s="48"/>
      <c r="W109" s="48"/>
      <c r="X109" s="48"/>
      <c r="Y109" s="48"/>
      <c r="Z109" s="48"/>
      <c r="AA109" s="48"/>
      <c r="AB109" s="48"/>
      <c r="AC109" s="48"/>
    </row>
    <row r="110" spans="22:29" ht="15" customHeight="1" x14ac:dyDescent="0.35">
      <c r="V110" s="48"/>
      <c r="W110" s="48"/>
      <c r="X110" s="48"/>
      <c r="Y110" s="48"/>
      <c r="Z110" s="48"/>
      <c r="AA110" s="48"/>
      <c r="AB110" s="48"/>
      <c r="AC110" s="48"/>
    </row>
    <row r="111" spans="22:29" ht="15" customHeight="1" x14ac:dyDescent="0.35">
      <c r="V111" s="48"/>
      <c r="W111" s="48"/>
      <c r="X111" s="48"/>
      <c r="Y111" s="48"/>
      <c r="Z111" s="48"/>
      <c r="AA111" s="48"/>
      <c r="AB111" s="48"/>
      <c r="AC111" s="48"/>
    </row>
    <row r="112" spans="22:29" ht="15" customHeight="1" x14ac:dyDescent="0.35">
      <c r="V112" s="48"/>
      <c r="W112" s="48"/>
      <c r="X112" s="48"/>
      <c r="Y112" s="48"/>
      <c r="Z112" s="48"/>
      <c r="AA112" s="48"/>
      <c r="AB112" s="48"/>
      <c r="AC112" s="48"/>
    </row>
    <row r="113" spans="22:29" ht="15" customHeight="1" x14ac:dyDescent="0.35">
      <c r="V113" s="48"/>
      <c r="W113" s="48"/>
      <c r="X113" s="48"/>
      <c r="Y113" s="48"/>
      <c r="Z113" s="48"/>
      <c r="AA113" s="48"/>
      <c r="AB113" s="48"/>
      <c r="AC113" s="48"/>
    </row>
    <row r="114" spans="22:29" ht="15" customHeight="1" x14ac:dyDescent="0.35">
      <c r="V114" s="48"/>
      <c r="W114" s="48"/>
      <c r="X114" s="48"/>
      <c r="Y114" s="48"/>
      <c r="Z114" s="48"/>
      <c r="AA114" s="48"/>
      <c r="AB114" s="48"/>
      <c r="AC114" s="48"/>
    </row>
    <row r="115" spans="22:29" ht="15" customHeight="1" x14ac:dyDescent="0.35">
      <c r="V115" s="48"/>
      <c r="W115" s="48"/>
      <c r="X115" s="48"/>
      <c r="Y115" s="48"/>
      <c r="Z115" s="48"/>
      <c r="AA115" s="48"/>
      <c r="AB115" s="48"/>
      <c r="AC115" s="48"/>
    </row>
    <row r="116" spans="22:29" ht="15" customHeight="1" x14ac:dyDescent="0.35">
      <c r="V116" s="48"/>
      <c r="W116" s="48"/>
      <c r="X116" s="48"/>
      <c r="Y116" s="48"/>
      <c r="Z116" s="48"/>
      <c r="AA116" s="48"/>
      <c r="AB116" s="48"/>
      <c r="AC116" s="48"/>
    </row>
    <row r="117" spans="22:29" ht="15" customHeight="1" x14ac:dyDescent="0.35">
      <c r="V117" s="48"/>
      <c r="W117" s="48"/>
      <c r="X117" s="48"/>
      <c r="Y117" s="48"/>
      <c r="Z117" s="48"/>
      <c r="AA117" s="48"/>
      <c r="AB117" s="48"/>
      <c r="AC117" s="48"/>
    </row>
    <row r="118" spans="22:29" ht="15" customHeight="1" x14ac:dyDescent="0.35">
      <c r="V118" s="48"/>
      <c r="W118" s="48"/>
      <c r="X118" s="48"/>
      <c r="Y118" s="48"/>
      <c r="Z118" s="48"/>
      <c r="AA118" s="48"/>
      <c r="AB118" s="48"/>
      <c r="AC118" s="48"/>
    </row>
    <row r="119" spans="22:29" ht="15" customHeight="1" x14ac:dyDescent="0.35">
      <c r="V119" s="48"/>
      <c r="W119" s="48"/>
      <c r="X119" s="48"/>
      <c r="Y119" s="48"/>
      <c r="Z119" s="48"/>
      <c r="AA119" s="48"/>
      <c r="AB119" s="48"/>
      <c r="AC119" s="48"/>
    </row>
    <row r="120" spans="22:29" ht="15" customHeight="1" x14ac:dyDescent="0.35">
      <c r="V120" s="48"/>
      <c r="W120" s="48"/>
      <c r="X120" s="48"/>
      <c r="Y120" s="48"/>
      <c r="Z120" s="48"/>
      <c r="AA120" s="48"/>
      <c r="AB120" s="48"/>
      <c r="AC120" s="48"/>
    </row>
    <row r="121" spans="22:29" ht="15" customHeight="1" x14ac:dyDescent="0.35">
      <c r="V121" s="48"/>
      <c r="W121" s="48"/>
      <c r="X121" s="48"/>
      <c r="Y121" s="48"/>
      <c r="Z121" s="48"/>
      <c r="AA121" s="48"/>
      <c r="AB121" s="48"/>
      <c r="AC121" s="48"/>
    </row>
    <row r="122" spans="22:29" ht="15" customHeight="1" x14ac:dyDescent="0.35">
      <c r="V122" s="48"/>
      <c r="W122" s="48"/>
      <c r="X122" s="48"/>
      <c r="Y122" s="48"/>
      <c r="Z122" s="48"/>
      <c r="AA122" s="48"/>
      <c r="AB122" s="48"/>
      <c r="AC122" s="48"/>
    </row>
    <row r="123" spans="22:29" ht="15" customHeight="1" x14ac:dyDescent="0.35">
      <c r="V123" s="48"/>
      <c r="W123" s="48"/>
      <c r="X123" s="48"/>
      <c r="Y123" s="48"/>
      <c r="Z123" s="48"/>
      <c r="AA123" s="48"/>
      <c r="AB123" s="48"/>
      <c r="AC123" s="48"/>
    </row>
    <row r="124" spans="22:29" ht="15" customHeight="1" x14ac:dyDescent="0.35">
      <c r="V124" s="48"/>
      <c r="W124" s="48"/>
      <c r="X124" s="48"/>
      <c r="Y124" s="48"/>
      <c r="Z124" s="48"/>
      <c r="AA124" s="48"/>
      <c r="AB124" s="48"/>
      <c r="AC124" s="48"/>
    </row>
    <row r="125" spans="22:29" ht="15" customHeight="1" x14ac:dyDescent="0.35">
      <c r="V125" s="48"/>
      <c r="W125" s="48"/>
      <c r="X125" s="48"/>
      <c r="Y125" s="48"/>
      <c r="Z125" s="48"/>
      <c r="AA125" s="48"/>
      <c r="AB125" s="48"/>
      <c r="AC125" s="48"/>
    </row>
    <row r="126" spans="22:29" ht="15" customHeight="1" x14ac:dyDescent="0.35">
      <c r="V126" s="48"/>
      <c r="W126" s="48"/>
      <c r="X126" s="48"/>
      <c r="Y126" s="48"/>
      <c r="Z126" s="48"/>
      <c r="AA126" s="48"/>
      <c r="AB126" s="48"/>
      <c r="AC126" s="48"/>
    </row>
    <row r="127" spans="22:29" ht="15" customHeight="1" x14ac:dyDescent="0.35">
      <c r="V127" s="48"/>
      <c r="W127" s="48"/>
      <c r="X127" s="48"/>
      <c r="Y127" s="48"/>
      <c r="Z127" s="48"/>
      <c r="AA127" s="48"/>
      <c r="AB127" s="48"/>
      <c r="AC127" s="48"/>
    </row>
    <row r="128" spans="22:29" ht="15" customHeight="1" x14ac:dyDescent="0.35">
      <c r="V128" s="48"/>
      <c r="W128" s="48"/>
      <c r="X128" s="48"/>
      <c r="Y128" s="48"/>
      <c r="Z128" s="48"/>
      <c r="AA128" s="48"/>
      <c r="AB128" s="48"/>
      <c r="AC128" s="48"/>
    </row>
    <row r="129" spans="22:29" ht="15" customHeight="1" x14ac:dyDescent="0.35">
      <c r="V129" s="48"/>
      <c r="W129" s="48"/>
      <c r="X129" s="48"/>
      <c r="Y129" s="48"/>
      <c r="Z129" s="48"/>
      <c r="AA129" s="48"/>
      <c r="AB129" s="48"/>
      <c r="AC129" s="48"/>
    </row>
    <row r="130" spans="22:29" ht="15" customHeight="1" x14ac:dyDescent="0.35">
      <c r="V130" s="48"/>
      <c r="W130" s="48"/>
      <c r="X130" s="48"/>
      <c r="Y130" s="48"/>
      <c r="Z130" s="48"/>
      <c r="AA130" s="48"/>
      <c r="AB130" s="48"/>
      <c r="AC130" s="48"/>
    </row>
    <row r="131" spans="22:29" ht="15" customHeight="1" x14ac:dyDescent="0.35">
      <c r="V131" s="48"/>
      <c r="W131" s="48"/>
      <c r="X131" s="48"/>
      <c r="Y131" s="48"/>
      <c r="Z131" s="48"/>
      <c r="AA131" s="48"/>
      <c r="AB131" s="48"/>
      <c r="AC131" s="48"/>
    </row>
    <row r="132" spans="22:29" ht="15" customHeight="1" x14ac:dyDescent="0.35">
      <c r="V132" s="48"/>
      <c r="W132" s="48"/>
      <c r="X132" s="48"/>
      <c r="Y132" s="48"/>
      <c r="Z132" s="48"/>
      <c r="AA132" s="48"/>
      <c r="AB132" s="48"/>
      <c r="AC132" s="48"/>
    </row>
    <row r="133" spans="22:29" ht="15" customHeight="1" x14ac:dyDescent="0.35">
      <c r="V133" s="48"/>
      <c r="W133" s="48"/>
      <c r="X133" s="48"/>
      <c r="Y133" s="48"/>
      <c r="Z133" s="48"/>
      <c r="AA133" s="48"/>
      <c r="AB133" s="48"/>
      <c r="AC133" s="48"/>
    </row>
    <row r="134" spans="22:29" ht="15" customHeight="1" x14ac:dyDescent="0.35">
      <c r="V134" s="48"/>
      <c r="W134" s="48"/>
      <c r="X134" s="48"/>
      <c r="Y134" s="48"/>
      <c r="Z134" s="48"/>
      <c r="AA134" s="48"/>
      <c r="AB134" s="48"/>
      <c r="AC134" s="48"/>
    </row>
    <row r="135" spans="22:29" ht="15" customHeight="1" x14ac:dyDescent="0.35">
      <c r="V135" s="48"/>
      <c r="W135" s="48"/>
      <c r="X135" s="48"/>
      <c r="Y135" s="48"/>
      <c r="Z135" s="48"/>
      <c r="AA135" s="48"/>
      <c r="AB135" s="48"/>
      <c r="AC135" s="48"/>
    </row>
    <row r="136" spans="22:29" ht="15" customHeight="1" x14ac:dyDescent="0.35">
      <c r="V136" s="48"/>
      <c r="W136" s="48"/>
      <c r="X136" s="48"/>
      <c r="Y136" s="48"/>
      <c r="Z136" s="48"/>
      <c r="AA136" s="48"/>
      <c r="AB136" s="48"/>
      <c r="AC136" s="48"/>
    </row>
    <row r="137" spans="22:29" ht="15" customHeight="1" x14ac:dyDescent="0.35">
      <c r="V137" s="48"/>
      <c r="W137" s="48"/>
      <c r="X137" s="48"/>
      <c r="Y137" s="48"/>
      <c r="Z137" s="48"/>
      <c r="AA137" s="48"/>
      <c r="AB137" s="48"/>
      <c r="AC137" s="48"/>
    </row>
    <row r="138" spans="22:29" ht="15" customHeight="1" x14ac:dyDescent="0.35">
      <c r="V138" s="48"/>
      <c r="W138" s="48"/>
      <c r="X138" s="48"/>
      <c r="Y138" s="48"/>
      <c r="Z138" s="48"/>
      <c r="AA138" s="48"/>
      <c r="AB138" s="48"/>
      <c r="AC138" s="48"/>
    </row>
    <row r="139" spans="22:29" ht="15" customHeight="1" x14ac:dyDescent="0.35">
      <c r="V139" s="48"/>
      <c r="W139" s="48"/>
      <c r="X139" s="48"/>
      <c r="Y139" s="48"/>
      <c r="Z139" s="48"/>
      <c r="AA139" s="48"/>
      <c r="AB139" s="48"/>
      <c r="AC139" s="48"/>
    </row>
    <row r="140" spans="22:29" ht="15" customHeight="1" x14ac:dyDescent="0.35">
      <c r="V140" s="48"/>
      <c r="W140" s="48"/>
      <c r="X140" s="48"/>
      <c r="Y140" s="48"/>
      <c r="Z140" s="48"/>
      <c r="AA140" s="48"/>
      <c r="AB140" s="48"/>
      <c r="AC140" s="48"/>
    </row>
    <row r="141" spans="22:29" ht="15" customHeight="1" x14ac:dyDescent="0.35">
      <c r="V141" s="48"/>
      <c r="W141" s="48"/>
      <c r="X141" s="48"/>
      <c r="Y141" s="48"/>
      <c r="Z141" s="48"/>
      <c r="AA141" s="48"/>
      <c r="AB141" s="48"/>
      <c r="AC141" s="48"/>
    </row>
    <row r="142" spans="22:29" ht="15" customHeight="1" x14ac:dyDescent="0.35">
      <c r="V142" s="48"/>
      <c r="W142" s="48"/>
      <c r="X142" s="48"/>
      <c r="Y142" s="48"/>
      <c r="Z142" s="48"/>
      <c r="AA142" s="48"/>
      <c r="AB142" s="48"/>
      <c r="AC142" s="48"/>
    </row>
    <row r="143" spans="22:29" ht="15" customHeight="1" x14ac:dyDescent="0.35">
      <c r="V143" s="48"/>
      <c r="W143" s="48"/>
      <c r="X143" s="48"/>
      <c r="Y143" s="48"/>
      <c r="Z143" s="48"/>
      <c r="AA143" s="48"/>
      <c r="AB143" s="48"/>
      <c r="AC143" s="48"/>
    </row>
    <row r="144" spans="22:29" ht="15" customHeight="1" x14ac:dyDescent="0.35">
      <c r="V144" s="48"/>
      <c r="W144" s="48"/>
      <c r="X144" s="48"/>
      <c r="Y144" s="48"/>
      <c r="Z144" s="48"/>
      <c r="AA144" s="48"/>
      <c r="AB144" s="48"/>
      <c r="AC144" s="48"/>
    </row>
    <row r="145" spans="22:29" ht="15" customHeight="1" x14ac:dyDescent="0.35">
      <c r="V145" s="48"/>
      <c r="W145" s="48"/>
      <c r="X145" s="48"/>
      <c r="Y145" s="48"/>
      <c r="Z145" s="48"/>
      <c r="AA145" s="48"/>
      <c r="AB145" s="48"/>
      <c r="AC145" s="48"/>
    </row>
    <row r="146" spans="22:29" ht="15" customHeight="1" x14ac:dyDescent="0.35">
      <c r="V146" s="48"/>
      <c r="W146" s="48"/>
      <c r="X146" s="48"/>
      <c r="Y146" s="48"/>
      <c r="Z146" s="48"/>
      <c r="AA146" s="48"/>
      <c r="AB146" s="48"/>
      <c r="AC146" s="48"/>
    </row>
    <row r="147" spans="22:29" ht="15" customHeight="1" x14ac:dyDescent="0.35">
      <c r="V147" s="48"/>
      <c r="W147" s="48"/>
      <c r="X147" s="48"/>
      <c r="Y147" s="48"/>
      <c r="Z147" s="48"/>
      <c r="AA147" s="48"/>
      <c r="AB147" s="48"/>
      <c r="AC147" s="48"/>
    </row>
    <row r="148" spans="22:29" ht="15" customHeight="1" x14ac:dyDescent="0.35">
      <c r="V148" s="48"/>
      <c r="W148" s="48"/>
      <c r="X148" s="48"/>
      <c r="Y148" s="48"/>
      <c r="Z148" s="48"/>
      <c r="AA148" s="48"/>
      <c r="AB148" s="48"/>
      <c r="AC148" s="48"/>
    </row>
    <row r="149" spans="22:29" ht="15" customHeight="1" x14ac:dyDescent="0.35">
      <c r="V149" s="48"/>
      <c r="W149" s="48"/>
      <c r="X149" s="48"/>
      <c r="Y149" s="48"/>
      <c r="Z149" s="48"/>
      <c r="AA149" s="48"/>
      <c r="AB149" s="48"/>
      <c r="AC149" s="48"/>
    </row>
    <row r="150" spans="22:29" ht="15" customHeight="1" x14ac:dyDescent="0.35">
      <c r="V150" s="48"/>
      <c r="W150" s="48"/>
      <c r="X150" s="48"/>
      <c r="Y150" s="48"/>
      <c r="Z150" s="48"/>
      <c r="AA150" s="48"/>
      <c r="AB150" s="48"/>
      <c r="AC150" s="48"/>
    </row>
    <row r="151" spans="22:29" ht="15" customHeight="1" x14ac:dyDescent="0.35">
      <c r="V151" s="48"/>
      <c r="W151" s="48"/>
      <c r="X151" s="48"/>
      <c r="Y151" s="48"/>
      <c r="Z151" s="48"/>
      <c r="AA151" s="48"/>
      <c r="AB151" s="48"/>
      <c r="AC151" s="48"/>
    </row>
    <row r="152" spans="22:29" ht="15" customHeight="1" x14ac:dyDescent="0.35">
      <c r="V152" s="48"/>
      <c r="W152" s="48"/>
      <c r="X152" s="48"/>
      <c r="Y152" s="48"/>
      <c r="Z152" s="48"/>
      <c r="AA152" s="48"/>
      <c r="AB152" s="48"/>
      <c r="AC152" s="48"/>
    </row>
    <row r="153" spans="22:29" ht="15" customHeight="1" x14ac:dyDescent="0.35">
      <c r="V153" s="48"/>
      <c r="W153" s="48"/>
      <c r="X153" s="48"/>
      <c r="Y153" s="48"/>
      <c r="Z153" s="48"/>
      <c r="AA153" s="48"/>
      <c r="AB153" s="48"/>
      <c r="AC153" s="48"/>
    </row>
    <row r="154" spans="22:29" ht="15" customHeight="1" x14ac:dyDescent="0.35">
      <c r="V154" s="48"/>
      <c r="W154" s="48"/>
      <c r="X154" s="48"/>
      <c r="Y154" s="48"/>
      <c r="Z154" s="48"/>
      <c r="AA154" s="48"/>
      <c r="AB154" s="48"/>
      <c r="AC154" s="48"/>
    </row>
    <row r="155" spans="22:29" ht="15" customHeight="1" x14ac:dyDescent="0.35">
      <c r="V155" s="48"/>
      <c r="W155" s="48"/>
      <c r="X155" s="48"/>
      <c r="Y155" s="48"/>
      <c r="Z155" s="48"/>
      <c r="AA155" s="48"/>
      <c r="AB155" s="48"/>
      <c r="AC155" s="48"/>
    </row>
    <row r="156" spans="22:29" ht="15" customHeight="1" x14ac:dyDescent="0.35">
      <c r="V156" s="48"/>
      <c r="W156" s="48"/>
      <c r="X156" s="48"/>
      <c r="Y156" s="48"/>
      <c r="Z156" s="48"/>
      <c r="AA156" s="48"/>
      <c r="AB156" s="48"/>
      <c r="AC156" s="48"/>
    </row>
    <row r="157" spans="22:29" ht="15" customHeight="1" x14ac:dyDescent="0.35">
      <c r="V157" s="48"/>
      <c r="W157" s="48"/>
      <c r="X157" s="48"/>
      <c r="Y157" s="48"/>
      <c r="Z157" s="48"/>
      <c r="AA157" s="48"/>
      <c r="AB157" s="48"/>
      <c r="AC157" s="48"/>
    </row>
    <row r="158" spans="22:29" ht="15" customHeight="1" x14ac:dyDescent="0.35">
      <c r="V158" s="48"/>
      <c r="W158" s="48"/>
      <c r="X158" s="48"/>
      <c r="Y158" s="48"/>
      <c r="Z158" s="48"/>
      <c r="AA158" s="48"/>
      <c r="AB158" s="48"/>
      <c r="AC158" s="48"/>
    </row>
    <row r="159" spans="22:29" ht="15" customHeight="1" x14ac:dyDescent="0.35">
      <c r="V159" s="48"/>
      <c r="W159" s="48"/>
      <c r="X159" s="48"/>
      <c r="Y159" s="48"/>
      <c r="Z159" s="48"/>
      <c r="AA159" s="48"/>
      <c r="AB159" s="48"/>
      <c r="AC159" s="48"/>
    </row>
    <row r="160" spans="22:29" ht="15" customHeight="1" x14ac:dyDescent="0.35">
      <c r="V160" s="48"/>
      <c r="W160" s="48"/>
      <c r="X160" s="48"/>
      <c r="Y160" s="48"/>
      <c r="Z160" s="48"/>
      <c r="AA160" s="48"/>
      <c r="AB160" s="48"/>
      <c r="AC160" s="48"/>
    </row>
    <row r="161" spans="22:29" ht="15" customHeight="1" x14ac:dyDescent="0.35">
      <c r="V161" s="48"/>
      <c r="W161" s="48"/>
      <c r="X161" s="48"/>
      <c r="Y161" s="48"/>
      <c r="Z161" s="48"/>
      <c r="AA161" s="48"/>
      <c r="AB161" s="48"/>
      <c r="AC161" s="48"/>
    </row>
    <row r="162" spans="22:29" ht="15" customHeight="1" x14ac:dyDescent="0.35">
      <c r="V162" s="48"/>
      <c r="W162" s="48"/>
      <c r="X162" s="48"/>
      <c r="Y162" s="48"/>
      <c r="Z162" s="48"/>
      <c r="AA162" s="48"/>
      <c r="AB162" s="48"/>
      <c r="AC162" s="48"/>
    </row>
    <row r="163" spans="22:29" ht="15" customHeight="1" x14ac:dyDescent="0.35">
      <c r="V163" s="48"/>
      <c r="W163" s="48"/>
      <c r="X163" s="48"/>
      <c r="Y163" s="48"/>
      <c r="Z163" s="48"/>
      <c r="AA163" s="48"/>
      <c r="AB163" s="48"/>
      <c r="AC163" s="48"/>
    </row>
    <row r="164" spans="22:29" ht="15" customHeight="1" x14ac:dyDescent="0.35">
      <c r="V164" s="48"/>
      <c r="W164" s="48"/>
      <c r="X164" s="48"/>
      <c r="Y164" s="48"/>
      <c r="Z164" s="48"/>
      <c r="AA164" s="48"/>
      <c r="AB164" s="48"/>
      <c r="AC164" s="48"/>
    </row>
    <row r="165" spans="22:29" ht="15" customHeight="1" x14ac:dyDescent="0.35">
      <c r="V165" s="48"/>
      <c r="W165" s="48"/>
      <c r="X165" s="48"/>
      <c r="Y165" s="48"/>
      <c r="Z165" s="48"/>
      <c r="AA165" s="48"/>
      <c r="AB165" s="48"/>
      <c r="AC165" s="48"/>
    </row>
    <row r="166" spans="22:29" ht="15" customHeight="1" x14ac:dyDescent="0.35">
      <c r="V166" s="48"/>
      <c r="W166" s="48"/>
      <c r="X166" s="48"/>
      <c r="Y166" s="48"/>
      <c r="Z166" s="48"/>
      <c r="AA166" s="48"/>
      <c r="AB166" s="48"/>
      <c r="AC166" s="48"/>
    </row>
    <row r="167" spans="22:29" ht="15" customHeight="1" x14ac:dyDescent="0.35">
      <c r="V167" s="48"/>
      <c r="W167" s="48"/>
      <c r="X167" s="48"/>
      <c r="Y167" s="48"/>
      <c r="Z167" s="48"/>
      <c r="AA167" s="48"/>
      <c r="AB167" s="48"/>
      <c r="AC167" s="48"/>
    </row>
    <row r="168" spans="22:29" ht="15" customHeight="1" x14ac:dyDescent="0.35">
      <c r="V168" s="48"/>
      <c r="W168" s="48"/>
      <c r="X168" s="48"/>
      <c r="Y168" s="48"/>
      <c r="Z168" s="48"/>
      <c r="AA168" s="48"/>
      <c r="AB168" s="48"/>
      <c r="AC168" s="48"/>
    </row>
    <row r="169" spans="22:29" ht="15" customHeight="1" x14ac:dyDescent="0.35">
      <c r="V169" s="48"/>
      <c r="W169" s="48"/>
      <c r="X169" s="48"/>
      <c r="Y169" s="48"/>
      <c r="Z169" s="48"/>
      <c r="AA169" s="48"/>
      <c r="AB169" s="48"/>
      <c r="AC169" s="48"/>
    </row>
    <row r="170" spans="22:29" ht="15" customHeight="1" x14ac:dyDescent="0.35">
      <c r="V170" s="48"/>
      <c r="W170" s="48"/>
      <c r="X170" s="48"/>
      <c r="Y170" s="48"/>
      <c r="Z170" s="48"/>
      <c r="AA170" s="48"/>
      <c r="AB170" s="48"/>
      <c r="AC170" s="48"/>
    </row>
    <row r="171" spans="22:29" ht="15" customHeight="1" x14ac:dyDescent="0.35">
      <c r="V171" s="48"/>
      <c r="W171" s="48"/>
      <c r="X171" s="48"/>
      <c r="Y171" s="48"/>
      <c r="Z171" s="48"/>
      <c r="AA171" s="48"/>
      <c r="AB171" s="48"/>
      <c r="AC171" s="48"/>
    </row>
    <row r="172" spans="22:29" ht="12.75" customHeight="1" x14ac:dyDescent="0.35">
      <c r="V172" s="48"/>
      <c r="W172" s="48"/>
      <c r="X172" s="48"/>
      <c r="Y172" s="48"/>
      <c r="Z172" s="48"/>
      <c r="AA172" s="48"/>
      <c r="AB172" s="48"/>
      <c r="AC172" s="48"/>
    </row>
    <row r="173" spans="22:29" ht="12.75" customHeight="1" x14ac:dyDescent="0.35"/>
    <row r="174" spans="22:29" ht="12.75" customHeight="1" x14ac:dyDescent="0.35"/>
    <row r="175" spans="22:29" ht="12.75" customHeight="1" x14ac:dyDescent="0.35"/>
    <row r="176" spans="22:29" ht="12.75" customHeight="1" x14ac:dyDescent="0.35"/>
    <row r="177" ht="12.75" customHeight="1" x14ac:dyDescent="0.35"/>
    <row r="178" ht="12.75" customHeight="1" x14ac:dyDescent="0.35"/>
    <row r="179" ht="12.75" customHeight="1" x14ac:dyDescent="0.35"/>
  </sheetData>
  <mergeCells count="114">
    <mergeCell ref="P21:S21"/>
    <mergeCell ref="A39:C39"/>
    <mergeCell ref="I39:J39"/>
    <mergeCell ref="L38:S38"/>
    <mergeCell ref="R7:S8"/>
    <mergeCell ref="L32:M34"/>
    <mergeCell ref="A7:J7"/>
    <mergeCell ref="A34:J34"/>
    <mergeCell ref="L13:M15"/>
    <mergeCell ref="P47:P48"/>
    <mergeCell ref="Q47:Q48"/>
    <mergeCell ref="S47:S48"/>
    <mergeCell ref="R47:R48"/>
    <mergeCell ref="L43:S44"/>
    <mergeCell ref="L41:S42"/>
    <mergeCell ref="A13:H13"/>
    <mergeCell ref="I13:J13"/>
    <mergeCell ref="A15:J15"/>
    <mergeCell ref="A16:J16"/>
    <mergeCell ref="A17:I17"/>
    <mergeCell ref="A18:I19"/>
    <mergeCell ref="J18:J19"/>
    <mergeCell ref="N13:O15"/>
    <mergeCell ref="P13:Q15"/>
    <mergeCell ref="R13:S15"/>
    <mergeCell ref="L19:S19"/>
    <mergeCell ref="J20:J21"/>
    <mergeCell ref="A22:I23"/>
    <mergeCell ref="J22:J23"/>
    <mergeCell ref="A20:I21"/>
    <mergeCell ref="A42:J42"/>
    <mergeCell ref="L20:S20"/>
    <mergeCell ref="L21:O21"/>
    <mergeCell ref="L51:N51"/>
    <mergeCell ref="P32:Q34"/>
    <mergeCell ref="R32:S34"/>
    <mergeCell ref="L36:S37"/>
    <mergeCell ref="L10:S10"/>
    <mergeCell ref="L47:N48"/>
    <mergeCell ref="L2:S3"/>
    <mergeCell ref="A2:J2"/>
    <mergeCell ref="L4:M6"/>
    <mergeCell ref="N4:O6"/>
    <mergeCell ref="P4:Q6"/>
    <mergeCell ref="R4:S6"/>
    <mergeCell ref="L11:S12"/>
    <mergeCell ref="L16:M17"/>
    <mergeCell ref="N16:O17"/>
    <mergeCell ref="P16:Q17"/>
    <mergeCell ref="R16:S17"/>
    <mergeCell ref="I9:J9"/>
    <mergeCell ref="A11:J11"/>
    <mergeCell ref="A12:H12"/>
    <mergeCell ref="I12:J12"/>
    <mergeCell ref="I40:J40"/>
    <mergeCell ref="I8:J8"/>
    <mergeCell ref="A8:H8"/>
    <mergeCell ref="L49:N49"/>
    <mergeCell ref="D39:E39"/>
    <mergeCell ref="F39:H39"/>
    <mergeCell ref="A40:C40"/>
    <mergeCell ref="D40:E40"/>
    <mergeCell ref="F40:H40"/>
    <mergeCell ref="N32:O34"/>
    <mergeCell ref="L1:S1"/>
    <mergeCell ref="L50:N50"/>
    <mergeCell ref="A9:H9"/>
    <mergeCell ref="O47:O48"/>
    <mergeCell ref="L40:S40"/>
    <mergeCell ref="L45:S46"/>
    <mergeCell ref="L7:M8"/>
    <mergeCell ref="N7:O8"/>
    <mergeCell ref="P7:Q8"/>
    <mergeCell ref="L22:O23"/>
    <mergeCell ref="P22:S23"/>
    <mergeCell ref="L25:S25"/>
    <mergeCell ref="L26:S28"/>
    <mergeCell ref="L29:M31"/>
    <mergeCell ref="N29:O31"/>
    <mergeCell ref="P29:Q31"/>
    <mergeCell ref="R29:S31"/>
    <mergeCell ref="D51:F51"/>
    <mergeCell ref="A1:J1"/>
    <mergeCell ref="A26:I26"/>
    <mergeCell ref="A27:I28"/>
    <mergeCell ref="J27:J28"/>
    <mergeCell ref="A25:J25"/>
    <mergeCell ref="A3:J4"/>
    <mergeCell ref="A5:J5"/>
    <mergeCell ref="A29:I30"/>
    <mergeCell ref="J29:J30"/>
    <mergeCell ref="A31:I32"/>
    <mergeCell ref="J31:J32"/>
    <mergeCell ref="A35:J38"/>
    <mergeCell ref="A46:J46"/>
    <mergeCell ref="A48:J49"/>
    <mergeCell ref="A43:J44"/>
    <mergeCell ref="V9:AC10"/>
    <mergeCell ref="V11:AC12"/>
    <mergeCell ref="V13:AC15"/>
    <mergeCell ref="V16:AC17"/>
    <mergeCell ref="V1:AC1"/>
    <mergeCell ref="V2:X2"/>
    <mergeCell ref="Y2:AC2"/>
    <mergeCell ref="V3:X3"/>
    <mergeCell ref="V4:X4"/>
    <mergeCell ref="V5:X5"/>
    <mergeCell ref="V7:X7"/>
    <mergeCell ref="Y3:AC3"/>
    <mergeCell ref="Y4:AC4"/>
    <mergeCell ref="Y5:AC5"/>
    <mergeCell ref="Y6:AC6"/>
    <mergeCell ref="Y7:AC7"/>
    <mergeCell ref="Y8:AC8"/>
  </mergeCells>
  <phoneticPr fontId="18" type="noConversion"/>
  <dataValidations disablePrompts="1" count="5">
    <dataValidation type="list" allowBlank="1" showInputMessage="1" showErrorMessage="1" errorTitle="Selezione non valida" error="Selezionare in funzione del numero di addetti" promptTitle="Scegliere il costo unitario" prompt="Selezionare in funzione del numero di addetti" sqref="A18:I19" xr:uid="{EA3E61A6-CD46-4D88-9FAE-8FA1B4C239C3}">
      <formula1>$AF$1:$AF$6</formula1>
    </dataValidation>
    <dataValidation type="list" allowBlank="1" showInputMessage="1" showErrorMessage="1" errorTitle="Selezione non valida" error="Selezionare in funzione del numero di addetti" promptTitle="Scegliere il costo unitario" prompt="Selezionare in funzione del numero di addetti" sqref="A20:I21" xr:uid="{869228A9-7F84-48EB-BF37-149E3B68E6FB}">
      <formula1>$AF$8:$AF$13</formula1>
    </dataValidation>
    <dataValidation type="list" allowBlank="1" showInputMessage="1" showErrorMessage="1" errorTitle="Selezione non valida" error="Selezionare in funzione del numero di addetti" promptTitle="Scegliere il costo unitario" prompt="Selezionare in funzione del numero di addetti" sqref="A22:I23" xr:uid="{F2FF2BFF-7EA8-4221-B879-BF60B2073C1B}">
      <formula1>$AF$15:$AF$20</formula1>
    </dataValidation>
    <dataValidation type="list" allowBlank="1" showInputMessage="1" showErrorMessage="1" sqref="A9" xr:uid="{A5531136-52F9-4D32-842B-58370EBE93DC}">
      <formula1>$AF$22:$AF$24</formula1>
    </dataValidation>
    <dataValidation type="list" allowBlank="1" showInputMessage="1" showErrorMessage="1" errorTitle="Effettuare una selezione" error="Selezionare una classe d'industria" promptTitle="Selezionare la classe" prompt="Classi di industrie in funzione del tipo di rifiuti prodotti" sqref="A13:H13" xr:uid="{8C1E3985-0563-4096-B2B9-B7259831E321}">
      <formula1>$AF$26:$AF$31</formula1>
    </dataValidation>
  </dataValidations>
  <printOptions horizontalCentered="1" verticalCentered="1"/>
  <pageMargins left="0.51181102362204722" right="0.51181102362204722" top="0.78740157480314965" bottom="0.51181102362204722"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271463</xdr:colOff>
                    <xdr:row>50</xdr:row>
                    <xdr:rowOff>9525</xdr:rowOff>
                  </from>
                  <to>
                    <xdr:col>6</xdr:col>
                    <xdr:colOff>471488</xdr:colOff>
                    <xdr:row>50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E17E6-CB40-49C8-873D-98620BC459BB}">
  <dimension ref="A1:AP179"/>
  <sheetViews>
    <sheetView topLeftCell="A41" zoomScale="70" zoomScaleNormal="70" workbookViewId="0">
      <selection activeCell="F70" sqref="F70"/>
    </sheetView>
  </sheetViews>
  <sheetFormatPr defaultColWidth="9.1328125" defaultRowHeight="12.75" x14ac:dyDescent="0.35"/>
  <cols>
    <col min="1" max="2" width="9.1328125" style="1"/>
    <col min="3" max="3" width="10.265625" style="1" bestFit="1" customWidth="1"/>
    <col min="4" max="4" width="9.1328125" style="1"/>
    <col min="5" max="6" width="9.1328125" style="1" customWidth="1"/>
    <col min="7" max="8" width="9.1328125" style="1"/>
    <col min="9" max="9" width="10.265625" style="1" bestFit="1" customWidth="1"/>
    <col min="10" max="18" width="9.1328125" style="1"/>
    <col min="19" max="19" width="9.1328125" style="1" customWidth="1"/>
    <col min="20" max="40" width="9.1328125" style="1"/>
    <col min="41" max="41" width="9.1328125" style="1" customWidth="1"/>
    <col min="42" max="42" width="73.265625" style="1" bestFit="1" customWidth="1"/>
    <col min="43" max="16384" width="9.1328125" style="1"/>
  </cols>
  <sheetData>
    <row r="1" spans="1:42" ht="15" customHeight="1" x14ac:dyDescent="0.35">
      <c r="A1" s="354" t="s">
        <v>343</v>
      </c>
      <c r="B1" s="355"/>
      <c r="C1" s="355"/>
      <c r="D1" s="355"/>
      <c r="E1" s="355"/>
      <c r="F1" s="355"/>
      <c r="G1" s="355"/>
      <c r="H1" s="355"/>
      <c r="I1" s="355"/>
      <c r="J1" s="356"/>
      <c r="L1" s="47"/>
      <c r="M1" s="47"/>
      <c r="N1" s="47"/>
      <c r="O1" s="47"/>
      <c r="P1" s="47"/>
      <c r="Q1" s="47"/>
      <c r="R1" s="47"/>
      <c r="S1" s="47"/>
      <c r="T1" s="48"/>
      <c r="U1" s="48"/>
      <c r="V1" s="47"/>
      <c r="W1" s="47"/>
      <c r="X1" s="47"/>
      <c r="Y1" s="47"/>
      <c r="Z1" s="47"/>
      <c r="AA1" s="47"/>
      <c r="AB1" s="47"/>
      <c r="AC1" s="47"/>
      <c r="AD1" s="48"/>
      <c r="AE1" s="48"/>
      <c r="AF1" s="49"/>
      <c r="AG1" s="49"/>
      <c r="AH1" s="49"/>
      <c r="AI1" s="49"/>
      <c r="AJ1" s="49"/>
      <c r="AK1" s="49"/>
      <c r="AL1" s="49"/>
      <c r="AM1" s="49"/>
      <c r="AN1" s="48"/>
      <c r="AO1" s="48"/>
      <c r="AP1" s="75"/>
    </row>
    <row r="2" spans="1:42" ht="55.05" customHeight="1" thickBot="1" x14ac:dyDescent="0.4">
      <c r="A2" s="584" t="s">
        <v>465</v>
      </c>
      <c r="B2" s="585"/>
      <c r="C2" s="585"/>
      <c r="D2" s="585"/>
      <c r="E2" s="585"/>
      <c r="F2" s="585"/>
      <c r="G2" s="585"/>
      <c r="H2" s="585"/>
      <c r="I2" s="585"/>
      <c r="J2" s="586"/>
      <c r="L2" s="10" t="b">
        <v>0</v>
      </c>
      <c r="M2" s="10" t="b">
        <v>0</v>
      </c>
      <c r="N2" s="9" t="b">
        <v>0</v>
      </c>
      <c r="O2" s="9" t="b">
        <v>0</v>
      </c>
      <c r="P2" s="9" t="b">
        <v>0</v>
      </c>
      <c r="Q2" s="9" t="b">
        <v>0</v>
      </c>
      <c r="R2" s="39"/>
      <c r="S2" s="39"/>
      <c r="T2" s="48"/>
      <c r="U2" s="48"/>
      <c r="V2" s="39"/>
      <c r="W2" s="39"/>
      <c r="X2" s="39"/>
      <c r="Y2" s="39"/>
      <c r="Z2" s="39"/>
      <c r="AA2" s="39"/>
      <c r="AB2" s="39"/>
      <c r="AC2" s="39"/>
      <c r="AD2" s="48"/>
      <c r="AE2" s="48"/>
      <c r="AF2" s="49"/>
      <c r="AG2" s="49"/>
      <c r="AH2" s="49"/>
      <c r="AI2" s="49"/>
      <c r="AJ2" s="49"/>
      <c r="AK2" s="49"/>
      <c r="AL2" s="49"/>
      <c r="AM2" s="49"/>
      <c r="AN2" s="48"/>
      <c r="AO2" s="48"/>
      <c r="AP2" s="31"/>
    </row>
    <row r="3" spans="1:42" ht="15" customHeight="1" x14ac:dyDescent="0.35">
      <c r="A3" s="581" t="s">
        <v>377</v>
      </c>
      <c r="B3" s="582"/>
      <c r="C3" s="582"/>
      <c r="D3" s="582"/>
      <c r="E3" s="582"/>
      <c r="F3" s="582"/>
      <c r="G3" s="582"/>
      <c r="H3" s="582"/>
      <c r="I3" s="582"/>
      <c r="J3" s="583"/>
      <c r="L3" s="10" t="b">
        <v>0</v>
      </c>
      <c r="M3" s="10" t="b">
        <v>0</v>
      </c>
      <c r="N3" s="9" t="b">
        <v>0</v>
      </c>
      <c r="O3" s="9" t="b">
        <v>0</v>
      </c>
      <c r="P3" s="9" t="b">
        <v>0</v>
      </c>
      <c r="Q3" s="9" t="b">
        <v>1</v>
      </c>
      <c r="R3" s="9" t="b">
        <v>0</v>
      </c>
      <c r="S3" s="39"/>
      <c r="T3" s="48"/>
      <c r="U3" s="48"/>
      <c r="V3" s="39"/>
      <c r="W3" s="39"/>
      <c r="X3" s="39"/>
      <c r="Y3" s="39"/>
      <c r="Z3" s="39"/>
      <c r="AA3" s="39"/>
      <c r="AB3" s="39"/>
      <c r="AC3" s="39"/>
      <c r="AD3" s="48"/>
      <c r="AE3" s="48"/>
      <c r="AF3" s="51"/>
      <c r="AG3" s="51"/>
      <c r="AH3" s="51"/>
      <c r="AI3" s="51"/>
      <c r="AJ3" s="51"/>
      <c r="AK3" s="51"/>
      <c r="AL3" s="91"/>
      <c r="AM3" s="91"/>
      <c r="AN3" s="48"/>
      <c r="AO3" s="48"/>
      <c r="AP3" s="31"/>
    </row>
    <row r="4" spans="1:42" ht="15" customHeight="1" x14ac:dyDescent="0.35">
      <c r="A4" s="357"/>
      <c r="B4" s="358"/>
      <c r="C4" s="358"/>
      <c r="D4" s="358"/>
      <c r="E4" s="358"/>
      <c r="F4" s="358"/>
      <c r="G4" s="358"/>
      <c r="H4" s="358"/>
      <c r="I4" s="358"/>
      <c r="J4" s="359"/>
      <c r="L4" s="52" t="b">
        <v>0</v>
      </c>
      <c r="M4" s="52" t="b">
        <v>0</v>
      </c>
      <c r="N4" s="136" t="b">
        <v>0</v>
      </c>
      <c r="O4" s="136" t="b">
        <v>0</v>
      </c>
      <c r="P4" s="136" t="b">
        <v>0</v>
      </c>
      <c r="Q4" s="136" t="b">
        <v>0</v>
      </c>
      <c r="R4" s="136" t="b">
        <v>0</v>
      </c>
      <c r="S4" s="136" t="b">
        <v>0</v>
      </c>
      <c r="T4" s="52" t="b">
        <v>0</v>
      </c>
      <c r="U4" s="52" t="b">
        <v>0</v>
      </c>
      <c r="V4" s="136" t="b">
        <v>0</v>
      </c>
      <c r="W4" s="39"/>
      <c r="X4" s="39"/>
      <c r="Y4" s="39"/>
      <c r="Z4" s="39"/>
      <c r="AA4" s="39"/>
      <c r="AB4" s="39"/>
      <c r="AC4" s="39"/>
      <c r="AD4" s="48"/>
      <c r="AE4" s="48"/>
      <c r="AF4" s="51"/>
      <c r="AG4" s="51"/>
      <c r="AH4" s="51"/>
      <c r="AI4" s="51"/>
      <c r="AJ4" s="51"/>
      <c r="AK4" s="51"/>
      <c r="AL4" s="91"/>
      <c r="AM4" s="91"/>
      <c r="AN4" s="48"/>
      <c r="AO4" s="48"/>
      <c r="AP4" s="31"/>
    </row>
    <row r="5" spans="1:42" ht="15" customHeight="1" thickBot="1" x14ac:dyDescent="0.4">
      <c r="A5" s="337" t="s">
        <v>342</v>
      </c>
      <c r="B5" s="338"/>
      <c r="C5" s="338"/>
      <c r="D5" s="338"/>
      <c r="E5" s="338"/>
      <c r="F5" s="338"/>
      <c r="G5" s="338"/>
      <c r="H5" s="338"/>
      <c r="I5" s="338"/>
      <c r="J5" s="339"/>
      <c r="L5" s="10" t="b">
        <v>0</v>
      </c>
      <c r="M5" s="10" t="b">
        <v>0</v>
      </c>
      <c r="N5" s="9" t="b">
        <v>0</v>
      </c>
      <c r="O5" s="9" t="b">
        <v>0</v>
      </c>
      <c r="P5" s="39"/>
      <c r="Q5" s="39"/>
      <c r="R5" s="39"/>
      <c r="S5" s="39"/>
      <c r="T5" s="48"/>
      <c r="U5" s="48"/>
      <c r="V5" s="39"/>
      <c r="W5" s="39"/>
      <c r="X5" s="39"/>
      <c r="Y5" s="39"/>
      <c r="Z5" s="39"/>
      <c r="AA5" s="39"/>
      <c r="AB5" s="39"/>
      <c r="AC5" s="39"/>
      <c r="AD5" s="48"/>
      <c r="AE5" s="48"/>
      <c r="AF5" s="92"/>
      <c r="AG5" s="92"/>
      <c r="AH5" s="92"/>
      <c r="AI5" s="92"/>
      <c r="AJ5" s="92"/>
      <c r="AK5" s="39"/>
      <c r="AL5" s="93"/>
      <c r="AM5" s="93"/>
      <c r="AN5" s="48"/>
      <c r="AO5" s="48"/>
      <c r="AP5" s="31"/>
    </row>
    <row r="6" spans="1:42" ht="15" customHeight="1" x14ac:dyDescent="0.35">
      <c r="L6" s="10" t="b">
        <v>0</v>
      </c>
      <c r="M6" s="51"/>
      <c r="N6" s="39"/>
      <c r="O6" s="39"/>
      <c r="P6" s="39"/>
      <c r="Q6" s="39"/>
      <c r="R6" s="39"/>
      <c r="S6" s="39"/>
      <c r="T6" s="48"/>
      <c r="U6" s="48"/>
      <c r="V6" s="9"/>
      <c r="W6" s="9"/>
      <c r="X6" s="9"/>
      <c r="Y6" s="89"/>
      <c r="Z6" s="89"/>
      <c r="AA6" s="90"/>
      <c r="AB6" s="90"/>
      <c r="AC6" s="90"/>
      <c r="AD6" s="48"/>
      <c r="AE6" s="48"/>
      <c r="AF6" s="92"/>
      <c r="AG6" s="92"/>
      <c r="AH6" s="92"/>
      <c r="AI6" s="92"/>
      <c r="AJ6" s="92"/>
      <c r="AK6" s="39"/>
      <c r="AL6" s="93"/>
      <c r="AM6" s="93"/>
      <c r="AN6" s="48"/>
      <c r="AO6" s="48"/>
      <c r="AP6" s="31"/>
    </row>
    <row r="7" spans="1:42" ht="12.75" customHeight="1" x14ac:dyDescent="0.35">
      <c r="A7" s="587" t="s">
        <v>345</v>
      </c>
      <c r="B7" s="587"/>
      <c r="C7" s="587"/>
      <c r="D7" s="587"/>
      <c r="E7" s="587"/>
      <c r="F7" s="587"/>
      <c r="G7" s="587"/>
      <c r="H7" s="587"/>
      <c r="I7" s="587"/>
      <c r="J7" s="587"/>
      <c r="L7" s="51"/>
      <c r="M7" s="51"/>
      <c r="N7" s="39"/>
      <c r="O7" s="39"/>
      <c r="P7" s="39"/>
      <c r="Q7" s="39"/>
      <c r="R7" s="39"/>
      <c r="S7" s="39"/>
      <c r="T7" s="48"/>
      <c r="U7" s="48"/>
      <c r="V7" s="9"/>
      <c r="W7" s="9"/>
      <c r="X7" s="10"/>
      <c r="Y7" s="10"/>
      <c r="Z7" s="11"/>
      <c r="AA7" s="11"/>
      <c r="AB7" s="12"/>
      <c r="AC7" s="12"/>
      <c r="AD7" s="48"/>
      <c r="AE7" s="48"/>
      <c r="AF7" s="51"/>
      <c r="AG7" s="51"/>
      <c r="AH7" s="51"/>
      <c r="AI7" s="51"/>
      <c r="AJ7" s="51"/>
      <c r="AK7" s="48"/>
      <c r="AL7" s="10"/>
      <c r="AM7" s="10"/>
      <c r="AN7" s="48"/>
      <c r="AO7" s="48"/>
      <c r="AP7" s="31"/>
    </row>
    <row r="8" spans="1:42" ht="15" customHeight="1" thickBot="1" x14ac:dyDescent="0.4">
      <c r="A8" s="587"/>
      <c r="B8" s="587"/>
      <c r="C8" s="587"/>
      <c r="D8" s="587"/>
      <c r="E8" s="587"/>
      <c r="F8" s="587"/>
      <c r="G8" s="587"/>
      <c r="H8" s="587"/>
      <c r="I8" s="587"/>
      <c r="J8" s="587"/>
      <c r="L8" s="10"/>
      <c r="M8" s="10"/>
      <c r="N8" s="53"/>
      <c r="O8" s="53"/>
      <c r="P8" s="87"/>
      <c r="Q8" s="87"/>
      <c r="R8" s="88"/>
      <c r="S8" s="88"/>
      <c r="T8" s="48"/>
      <c r="U8" s="48"/>
      <c r="V8" s="9"/>
      <c r="W8" s="9"/>
      <c r="X8" s="10"/>
      <c r="Y8" s="10"/>
      <c r="Z8" s="11"/>
      <c r="AA8" s="11"/>
      <c r="AB8" s="12"/>
      <c r="AC8" s="12"/>
      <c r="AD8" s="48"/>
      <c r="AE8" s="48"/>
      <c r="AF8" s="84"/>
      <c r="AG8" s="84"/>
      <c r="AH8" s="84"/>
      <c r="AI8" s="84"/>
      <c r="AJ8" s="76"/>
      <c r="AK8" s="77"/>
      <c r="AL8" s="51"/>
      <c r="AM8" s="51"/>
      <c r="AN8" s="48"/>
      <c r="AO8" s="48"/>
      <c r="AP8" s="31"/>
    </row>
    <row r="9" spans="1:42" ht="15" customHeight="1" x14ac:dyDescent="0.35">
      <c r="A9" s="588" t="s">
        <v>344</v>
      </c>
      <c r="B9" s="589"/>
      <c r="C9" s="589"/>
      <c r="D9" s="589"/>
      <c r="E9" s="589"/>
      <c r="F9" s="589"/>
      <c r="G9" s="589"/>
      <c r="H9" s="589"/>
      <c r="I9" s="589"/>
      <c r="J9" s="590"/>
      <c r="L9" s="48"/>
      <c r="M9" s="48"/>
      <c r="N9" s="48"/>
      <c r="O9" s="48"/>
      <c r="P9" s="48"/>
      <c r="Q9" s="48"/>
      <c r="R9" s="48"/>
      <c r="S9" s="48"/>
      <c r="T9" s="48"/>
      <c r="U9" s="48"/>
      <c r="V9" s="48"/>
      <c r="W9" s="48"/>
      <c r="X9" s="48"/>
      <c r="Y9" s="48"/>
      <c r="Z9" s="48"/>
      <c r="AA9" s="48"/>
      <c r="AB9" s="48"/>
      <c r="AC9" s="48"/>
      <c r="AD9" s="48"/>
      <c r="AE9" s="48"/>
      <c r="AF9" s="80"/>
      <c r="AG9" s="80"/>
      <c r="AH9" s="80"/>
      <c r="AI9" s="80"/>
      <c r="AJ9" s="76"/>
      <c r="AK9" s="77"/>
      <c r="AL9" s="51"/>
      <c r="AM9" s="51"/>
      <c r="AN9" s="48"/>
      <c r="AO9" s="48"/>
      <c r="AP9" s="31"/>
    </row>
    <row r="10" spans="1:42" ht="15" customHeight="1" x14ac:dyDescent="0.35">
      <c r="A10" s="591" t="e">
        <f>(H17+H35)*238.62*(1+I115)</f>
        <v>#N/A</v>
      </c>
      <c r="B10" s="592"/>
      <c r="C10" s="592"/>
      <c r="D10" s="592"/>
      <c r="E10" s="592"/>
      <c r="F10" s="592"/>
      <c r="G10" s="592"/>
      <c r="H10" s="592"/>
      <c r="I10" s="592"/>
      <c r="J10" s="593"/>
      <c r="L10" s="39"/>
      <c r="M10" s="39"/>
      <c r="N10" s="39"/>
      <c r="O10" s="39"/>
      <c r="P10" s="39"/>
      <c r="Q10" s="39"/>
      <c r="R10" s="39"/>
      <c r="S10" s="39"/>
      <c r="T10" s="48"/>
      <c r="U10" s="48"/>
      <c r="V10" s="39"/>
      <c r="W10" s="39"/>
      <c r="X10" s="39"/>
      <c r="Y10" s="39"/>
      <c r="Z10" s="39"/>
      <c r="AA10" s="39"/>
      <c r="AB10" s="39"/>
      <c r="AC10" s="39"/>
      <c r="AD10" s="48"/>
      <c r="AE10" s="48"/>
      <c r="AF10" s="80"/>
      <c r="AG10" s="80"/>
      <c r="AH10" s="80"/>
      <c r="AI10" s="80"/>
      <c r="AJ10" s="76"/>
      <c r="AK10" s="77"/>
      <c r="AL10" s="51"/>
      <c r="AM10" s="51"/>
      <c r="AN10" s="48"/>
      <c r="AO10" s="48"/>
      <c r="AP10" s="31"/>
    </row>
    <row r="11" spans="1:42" ht="15" customHeight="1" thickBot="1" x14ac:dyDescent="0.4">
      <c r="A11" s="594"/>
      <c r="B11" s="595"/>
      <c r="C11" s="595"/>
      <c r="D11" s="595"/>
      <c r="E11" s="595"/>
      <c r="F11" s="595"/>
      <c r="G11" s="595"/>
      <c r="H11" s="595"/>
      <c r="I11" s="595"/>
      <c r="J11" s="596"/>
      <c r="L11" s="39"/>
      <c r="M11" s="39"/>
      <c r="N11" s="39"/>
      <c r="O11" s="39"/>
      <c r="P11" s="39"/>
      <c r="Q11" s="39"/>
      <c r="R11" s="39"/>
      <c r="S11" s="39"/>
      <c r="T11" s="48"/>
      <c r="U11" s="48"/>
      <c r="V11" s="39"/>
      <c r="W11" s="39"/>
      <c r="X11" s="39"/>
      <c r="Y11" s="39"/>
      <c r="Z11" s="39"/>
      <c r="AA11" s="39"/>
      <c r="AB11" s="39"/>
      <c r="AC11" s="39"/>
      <c r="AD11" s="48"/>
      <c r="AE11" s="48"/>
      <c r="AF11" s="84"/>
      <c r="AG11" s="80"/>
      <c r="AH11" s="80"/>
      <c r="AI11" s="80"/>
      <c r="AJ11" s="76"/>
      <c r="AK11" s="77"/>
      <c r="AL11" s="51"/>
      <c r="AM11" s="51"/>
      <c r="AN11" s="48"/>
      <c r="AO11" s="48"/>
      <c r="AP11" s="31"/>
    </row>
    <row r="12" spans="1:42" ht="15" customHeight="1" x14ac:dyDescent="0.35">
      <c r="A12" s="74"/>
      <c r="B12" s="74"/>
      <c r="C12" s="74"/>
      <c r="D12" s="74"/>
      <c r="E12" s="74"/>
      <c r="F12" s="74"/>
      <c r="G12" s="74"/>
      <c r="H12" s="74"/>
      <c r="I12" s="74"/>
      <c r="J12" s="10"/>
      <c r="L12" s="39"/>
      <c r="M12" s="39"/>
      <c r="N12" s="39"/>
      <c r="O12" s="39"/>
      <c r="P12" s="39"/>
      <c r="Q12" s="39"/>
      <c r="R12" s="39"/>
      <c r="S12" s="39"/>
      <c r="T12" s="48"/>
      <c r="U12" s="48"/>
      <c r="V12" s="39"/>
      <c r="W12" s="39"/>
      <c r="X12" s="39"/>
      <c r="Y12" s="39"/>
      <c r="Z12" s="39"/>
      <c r="AA12" s="39"/>
      <c r="AB12" s="39"/>
      <c r="AC12" s="39"/>
      <c r="AD12" s="48"/>
      <c r="AE12" s="48"/>
      <c r="AF12" s="51"/>
      <c r="AG12" s="51"/>
      <c r="AH12" s="51"/>
      <c r="AI12" s="51"/>
      <c r="AJ12" s="51"/>
      <c r="AK12" s="48"/>
      <c r="AL12" s="10"/>
      <c r="AM12" s="10"/>
      <c r="AN12" s="48"/>
      <c r="AO12" s="48"/>
      <c r="AP12" s="31"/>
    </row>
    <row r="13" spans="1:42" ht="15" customHeight="1" x14ac:dyDescent="0.35">
      <c r="A13" s="523" t="s">
        <v>346</v>
      </c>
      <c r="B13" s="523"/>
      <c r="C13" s="523"/>
      <c r="D13" s="523"/>
      <c r="E13" s="523"/>
      <c r="F13" s="523"/>
      <c r="G13" s="523"/>
      <c r="H13" s="523"/>
      <c r="I13" s="523"/>
      <c r="J13" s="523"/>
      <c r="L13" s="39"/>
      <c r="M13" s="39"/>
      <c r="N13" s="39"/>
      <c r="O13" s="39"/>
      <c r="P13" s="39"/>
      <c r="Q13" s="39"/>
      <c r="R13" s="39"/>
      <c r="S13" s="39"/>
      <c r="T13" s="48"/>
      <c r="U13" s="48"/>
      <c r="V13" s="39"/>
      <c r="W13" s="39"/>
      <c r="X13" s="39"/>
      <c r="Y13" s="39"/>
      <c r="Z13" s="39"/>
      <c r="AA13" s="39"/>
      <c r="AB13" s="39"/>
      <c r="AC13" s="39"/>
      <c r="AD13" s="48"/>
      <c r="AE13" s="48"/>
      <c r="AF13" s="84"/>
      <c r="AG13" s="84"/>
      <c r="AH13" s="84"/>
      <c r="AI13" s="84"/>
      <c r="AJ13" s="76"/>
      <c r="AK13" s="77"/>
      <c r="AL13" s="51"/>
      <c r="AM13" s="51"/>
      <c r="AN13" s="48"/>
      <c r="AO13" s="48"/>
      <c r="AP13" s="31"/>
    </row>
    <row r="14" spans="1:42" ht="15" customHeight="1" thickBot="1" x14ac:dyDescent="0.4">
      <c r="L14" s="9"/>
      <c r="M14" s="9"/>
      <c r="N14" s="10"/>
      <c r="O14" s="10"/>
      <c r="P14" s="11"/>
      <c r="Q14" s="11"/>
      <c r="R14" s="12"/>
      <c r="S14" s="12"/>
      <c r="T14" s="48"/>
      <c r="U14" s="48"/>
      <c r="V14" s="39"/>
      <c r="W14" s="39"/>
      <c r="X14" s="39"/>
      <c r="Y14" s="39"/>
      <c r="Z14" s="39"/>
      <c r="AA14" s="39"/>
      <c r="AB14" s="39"/>
      <c r="AC14" s="39"/>
      <c r="AD14" s="48"/>
      <c r="AE14" s="48"/>
      <c r="AF14" s="84"/>
      <c r="AG14" s="84"/>
      <c r="AH14" s="84"/>
      <c r="AI14" s="84"/>
      <c r="AJ14" s="76"/>
      <c r="AK14" s="77"/>
      <c r="AL14" s="51"/>
      <c r="AM14" s="51"/>
      <c r="AN14" s="48"/>
      <c r="AO14" s="48"/>
      <c r="AP14" s="31"/>
    </row>
    <row r="15" spans="1:42" ht="15" customHeight="1" x14ac:dyDescent="0.35">
      <c r="A15" s="571" t="s">
        <v>348</v>
      </c>
      <c r="B15" s="572"/>
      <c r="C15" s="571" t="s">
        <v>349</v>
      </c>
      <c r="D15" s="573"/>
      <c r="E15" s="573" t="s">
        <v>350</v>
      </c>
      <c r="F15" s="573"/>
      <c r="G15" s="577"/>
      <c r="H15" s="578" t="s">
        <v>351</v>
      </c>
      <c r="I15" s="579"/>
      <c r="J15" s="580"/>
      <c r="L15" s="9"/>
      <c r="M15" s="9"/>
      <c r="N15" s="10"/>
      <c r="O15" s="10"/>
      <c r="P15" s="11"/>
      <c r="Q15" s="11"/>
      <c r="R15" s="12"/>
      <c r="S15" s="12"/>
      <c r="T15" s="48"/>
      <c r="U15" s="48"/>
      <c r="V15" s="9"/>
      <c r="W15" s="9"/>
      <c r="X15" s="10"/>
      <c r="Y15" s="10"/>
      <c r="Z15" s="11"/>
      <c r="AA15" s="11"/>
      <c r="AB15" s="12"/>
      <c r="AC15" s="12"/>
      <c r="AD15" s="48"/>
      <c r="AE15" s="48"/>
      <c r="AF15" s="84"/>
      <c r="AG15" s="84"/>
      <c r="AH15" s="84"/>
      <c r="AI15" s="84"/>
      <c r="AJ15" s="76"/>
      <c r="AK15" s="77"/>
      <c r="AL15" s="51"/>
      <c r="AM15" s="51"/>
      <c r="AN15" s="48"/>
      <c r="AO15" s="48"/>
      <c r="AP15" s="31"/>
    </row>
    <row r="16" spans="1:42" ht="15" customHeight="1" x14ac:dyDescent="0.35">
      <c r="A16" s="534" t="s">
        <v>10</v>
      </c>
      <c r="B16" s="597"/>
      <c r="C16" s="534" t="s">
        <v>347</v>
      </c>
      <c r="D16" s="535"/>
      <c r="E16" s="535" t="s">
        <v>12</v>
      </c>
      <c r="F16" s="535"/>
      <c r="G16" s="536"/>
      <c r="H16" s="534" t="s">
        <v>13</v>
      </c>
      <c r="I16" s="535"/>
      <c r="J16" s="536"/>
      <c r="L16" s="48"/>
      <c r="M16" s="48"/>
      <c r="N16" s="48"/>
      <c r="O16" s="48"/>
      <c r="P16" s="48"/>
      <c r="Q16" s="48"/>
      <c r="R16" s="48"/>
      <c r="S16" s="48"/>
      <c r="T16" s="48"/>
      <c r="U16" s="48"/>
      <c r="V16" s="9"/>
      <c r="W16" s="9"/>
      <c r="X16" s="10"/>
      <c r="Y16" s="10"/>
      <c r="Z16" s="11"/>
      <c r="AA16" s="11"/>
      <c r="AB16" s="12"/>
      <c r="AC16" s="12"/>
      <c r="AD16" s="48"/>
      <c r="AE16" s="48"/>
      <c r="AF16" s="84"/>
      <c r="AG16" s="84"/>
      <c r="AH16" s="84"/>
      <c r="AI16" s="84"/>
      <c r="AJ16" s="76"/>
      <c r="AK16" s="77"/>
      <c r="AL16" s="51"/>
      <c r="AM16" s="51"/>
      <c r="AN16" s="48"/>
      <c r="AO16" s="48"/>
      <c r="AP16" s="31"/>
    </row>
    <row r="17" spans="1:42" ht="15" customHeight="1" thickBot="1" x14ac:dyDescent="0.4">
      <c r="A17" s="537">
        <v>0</v>
      </c>
      <c r="B17" s="538"/>
      <c r="C17" s="537">
        <f>J28</f>
        <v>0</v>
      </c>
      <c r="D17" s="539"/>
      <c r="E17" s="539">
        <f>C17*60%</f>
        <v>0</v>
      </c>
      <c r="F17" s="539"/>
      <c r="G17" s="540"/>
      <c r="H17" s="541">
        <f>A17+E17</f>
        <v>0</v>
      </c>
      <c r="I17" s="542"/>
      <c r="J17" s="543"/>
      <c r="L17" s="47"/>
      <c r="M17" s="47"/>
      <c r="N17" s="47"/>
      <c r="O17" s="47"/>
      <c r="P17" s="47"/>
      <c r="Q17" s="47"/>
      <c r="R17" s="47"/>
      <c r="S17" s="47"/>
      <c r="T17" s="48"/>
      <c r="U17" s="48"/>
      <c r="V17" s="48"/>
      <c r="W17" s="48"/>
      <c r="X17" s="48"/>
      <c r="Y17" s="48"/>
      <c r="Z17" s="48"/>
      <c r="AA17" s="48"/>
      <c r="AB17" s="48"/>
      <c r="AC17" s="48"/>
      <c r="AD17" s="48"/>
      <c r="AE17" s="48"/>
      <c r="AF17" s="84"/>
      <c r="AG17" s="84"/>
      <c r="AH17" s="84"/>
      <c r="AI17" s="84"/>
      <c r="AJ17" s="76"/>
      <c r="AK17" s="77"/>
      <c r="AL17" s="51"/>
      <c r="AM17" s="51"/>
      <c r="AN17" s="48"/>
      <c r="AO17" s="48"/>
      <c r="AP17" s="31"/>
    </row>
    <row r="18" spans="1:42" ht="15" customHeight="1" x14ac:dyDescent="0.35">
      <c r="A18" s="48"/>
      <c r="B18" s="48"/>
      <c r="C18" s="48"/>
      <c r="D18" s="48"/>
      <c r="E18" s="48"/>
      <c r="F18" s="48"/>
      <c r="G18" s="48"/>
      <c r="H18" s="48"/>
      <c r="I18" s="48"/>
      <c r="J18" s="73"/>
      <c r="L18" s="39"/>
      <c r="M18" s="39"/>
      <c r="N18" s="39"/>
      <c r="O18" s="39"/>
      <c r="P18" s="39"/>
      <c r="Q18" s="39"/>
      <c r="R18" s="39"/>
      <c r="S18" s="39"/>
      <c r="T18" s="48"/>
      <c r="U18" s="48"/>
      <c r="V18" s="49"/>
      <c r="W18" s="47"/>
      <c r="X18" s="47"/>
      <c r="Y18" s="47"/>
      <c r="Z18" s="47"/>
      <c r="AA18" s="47"/>
      <c r="AB18" s="47"/>
      <c r="AC18" s="47"/>
      <c r="AD18" s="48"/>
      <c r="AE18" s="48"/>
      <c r="AF18" s="84"/>
      <c r="AG18" s="84"/>
      <c r="AH18" s="84"/>
      <c r="AI18" s="84"/>
      <c r="AJ18" s="76"/>
      <c r="AK18" s="77"/>
      <c r="AL18" s="51"/>
      <c r="AM18" s="51"/>
      <c r="AN18" s="48"/>
      <c r="AO18" s="48"/>
      <c r="AP18" s="31"/>
    </row>
    <row r="19" spans="1:42" ht="15" customHeight="1" x14ac:dyDescent="0.35">
      <c r="A19" s="421" t="s">
        <v>352</v>
      </c>
      <c r="B19" s="421"/>
      <c r="C19" s="421"/>
      <c r="D19" s="421"/>
      <c r="E19" s="421"/>
      <c r="F19" s="421"/>
      <c r="G19" s="421"/>
      <c r="H19" s="421"/>
      <c r="I19" s="421"/>
      <c r="J19" s="421"/>
      <c r="L19" s="39"/>
      <c r="M19" s="39"/>
      <c r="N19" s="39"/>
      <c r="O19" s="39"/>
      <c r="P19" s="39"/>
      <c r="Q19" s="39"/>
      <c r="R19" s="39"/>
      <c r="S19" s="39"/>
      <c r="T19" s="48"/>
      <c r="U19" s="48"/>
      <c r="V19" s="47"/>
      <c r="W19" s="47"/>
      <c r="X19" s="47"/>
      <c r="Y19" s="47"/>
      <c r="Z19" s="47"/>
      <c r="AA19" s="47"/>
      <c r="AB19" s="47"/>
      <c r="AC19" s="47"/>
      <c r="AD19" s="48"/>
      <c r="AE19" s="48"/>
      <c r="AF19" s="85"/>
      <c r="AG19" s="85"/>
      <c r="AH19" s="85"/>
      <c r="AI19" s="85"/>
      <c r="AJ19" s="85"/>
      <c r="AK19" s="48"/>
      <c r="AL19" s="10"/>
      <c r="AM19" s="10"/>
      <c r="AN19" s="48"/>
      <c r="AO19" s="48"/>
      <c r="AP19" s="31"/>
    </row>
    <row r="20" spans="1:42" ht="15" customHeight="1" x14ac:dyDescent="0.35">
      <c r="A20" s="421"/>
      <c r="B20" s="421"/>
      <c r="C20" s="421"/>
      <c r="D20" s="421"/>
      <c r="E20" s="421"/>
      <c r="F20" s="421"/>
      <c r="G20" s="421"/>
      <c r="H20" s="421"/>
      <c r="I20" s="421"/>
      <c r="J20" s="421"/>
      <c r="L20" s="39"/>
      <c r="M20" s="39"/>
      <c r="N20" s="39"/>
      <c r="O20" s="39"/>
      <c r="P20" s="39"/>
      <c r="Q20" s="39"/>
      <c r="R20" s="39"/>
      <c r="S20" s="39"/>
      <c r="T20" s="48"/>
      <c r="U20" s="48"/>
      <c r="V20" s="12"/>
      <c r="W20" s="12"/>
      <c r="X20" s="12"/>
      <c r="Y20" s="12"/>
      <c r="Z20" s="12"/>
      <c r="AA20" s="12"/>
      <c r="AB20" s="12"/>
      <c r="AC20" s="12"/>
      <c r="AD20" s="48"/>
      <c r="AE20" s="48"/>
      <c r="AF20" s="84"/>
      <c r="AG20" s="84"/>
      <c r="AH20" s="84"/>
      <c r="AI20" s="84"/>
      <c r="AJ20" s="58"/>
      <c r="AK20" s="39"/>
      <c r="AL20" s="51"/>
      <c r="AM20" s="51"/>
      <c r="AN20" s="48"/>
      <c r="AO20" s="48"/>
      <c r="AP20" s="31"/>
    </row>
    <row r="21" spans="1:42" ht="15" customHeight="1" x14ac:dyDescent="0.35">
      <c r="A21" s="421"/>
      <c r="B21" s="421"/>
      <c r="C21" s="421"/>
      <c r="D21" s="421"/>
      <c r="E21" s="421"/>
      <c r="F21" s="421"/>
      <c r="G21" s="421"/>
      <c r="H21" s="421"/>
      <c r="I21" s="421"/>
      <c r="J21" s="421"/>
      <c r="L21" s="39"/>
      <c r="M21" s="39"/>
      <c r="N21" s="39"/>
      <c r="O21" s="39"/>
      <c r="P21" s="39"/>
      <c r="Q21" s="39"/>
      <c r="R21" s="39"/>
      <c r="S21" s="39"/>
      <c r="T21" s="48"/>
      <c r="U21" s="48"/>
      <c r="V21" s="48"/>
      <c r="W21" s="48"/>
      <c r="X21" s="48"/>
      <c r="Y21" s="48"/>
      <c r="Z21" s="48"/>
      <c r="AA21" s="48"/>
      <c r="AB21" s="48"/>
      <c r="AC21" s="48"/>
      <c r="AD21" s="48"/>
      <c r="AE21" s="48"/>
      <c r="AF21" s="84"/>
      <c r="AG21" s="84"/>
      <c r="AH21" s="84"/>
      <c r="AI21" s="84"/>
      <c r="AJ21" s="58"/>
      <c r="AK21" s="51"/>
      <c r="AL21" s="51"/>
      <c r="AM21" s="51"/>
      <c r="AN21" s="48"/>
      <c r="AO21" s="48"/>
      <c r="AP21" s="31"/>
    </row>
    <row r="22" spans="1:42" ht="15" customHeight="1" x14ac:dyDescent="0.35">
      <c r="A22" s="421"/>
      <c r="B22" s="421"/>
      <c r="C22" s="421"/>
      <c r="D22" s="421"/>
      <c r="E22" s="421"/>
      <c r="F22" s="421"/>
      <c r="G22" s="421"/>
      <c r="H22" s="421"/>
      <c r="I22" s="421"/>
      <c r="J22" s="421"/>
      <c r="L22" s="39"/>
      <c r="M22" s="39"/>
      <c r="N22" s="39"/>
      <c r="O22" s="39"/>
      <c r="P22" s="39"/>
      <c r="Q22" s="39"/>
      <c r="R22" s="39"/>
      <c r="S22" s="39"/>
      <c r="T22" s="48"/>
      <c r="U22" s="48"/>
      <c r="V22" s="48"/>
      <c r="W22" s="48"/>
      <c r="X22" s="48"/>
      <c r="Y22" s="48"/>
      <c r="Z22" s="48"/>
      <c r="AA22" s="48"/>
      <c r="AB22" s="48"/>
      <c r="AC22" s="48"/>
      <c r="AD22" s="48"/>
      <c r="AE22" s="48"/>
      <c r="AF22" s="84"/>
      <c r="AG22" s="84"/>
      <c r="AH22" s="84"/>
      <c r="AI22" s="84"/>
      <c r="AJ22" s="76"/>
      <c r="AK22" s="77"/>
      <c r="AL22" s="51"/>
      <c r="AM22" s="51"/>
      <c r="AN22" s="48"/>
      <c r="AO22" s="31"/>
      <c r="AP22" s="31"/>
    </row>
    <row r="23" spans="1:42" ht="15" customHeight="1" thickBot="1" x14ac:dyDescent="0.4">
      <c r="A23" s="48"/>
      <c r="B23" s="48"/>
      <c r="C23" s="48"/>
      <c r="D23" s="48"/>
      <c r="E23" s="48"/>
      <c r="F23" s="48"/>
      <c r="G23" s="48"/>
      <c r="H23" s="48"/>
      <c r="I23" s="48"/>
      <c r="J23" s="48"/>
      <c r="L23" s="9"/>
      <c r="M23" s="9"/>
      <c r="N23" s="9"/>
      <c r="O23" s="9"/>
      <c r="P23" s="11"/>
      <c r="Q23" s="11"/>
      <c r="R23" s="12"/>
      <c r="S23" s="12"/>
      <c r="T23" s="48"/>
      <c r="U23" s="48"/>
      <c r="V23" s="47"/>
      <c r="W23" s="47"/>
      <c r="X23" s="47"/>
      <c r="Y23" s="47"/>
      <c r="Z23" s="47"/>
      <c r="AA23" s="47"/>
      <c r="AB23" s="47"/>
      <c r="AC23" s="47"/>
      <c r="AD23" s="48"/>
      <c r="AE23" s="48"/>
      <c r="AF23" s="84"/>
      <c r="AG23" s="80"/>
      <c r="AH23" s="80"/>
      <c r="AI23" s="80"/>
      <c r="AJ23" s="76"/>
      <c r="AK23" s="77"/>
      <c r="AL23" s="51"/>
      <c r="AM23" s="51"/>
      <c r="AN23" s="48"/>
      <c r="AO23" s="31"/>
      <c r="AP23" s="31"/>
    </row>
    <row r="24" spans="1:42" ht="15" customHeight="1" x14ac:dyDescent="0.35">
      <c r="A24" s="574"/>
      <c r="B24" s="575"/>
      <c r="C24" s="569" t="s">
        <v>362</v>
      </c>
      <c r="D24" s="576"/>
      <c r="E24" s="570"/>
      <c r="F24" s="97" t="s">
        <v>363</v>
      </c>
      <c r="G24" s="569" t="s">
        <v>364</v>
      </c>
      <c r="H24" s="570"/>
      <c r="I24" s="97" t="s">
        <v>365</v>
      </c>
      <c r="J24" s="546" t="s">
        <v>366</v>
      </c>
      <c r="L24" s="9"/>
      <c r="M24" s="9"/>
      <c r="N24" s="9"/>
      <c r="O24" s="9"/>
      <c r="P24" s="11"/>
      <c r="Q24" s="11"/>
      <c r="R24" s="12"/>
      <c r="S24" s="12"/>
      <c r="T24" s="48"/>
      <c r="U24" s="48"/>
      <c r="V24" s="39"/>
      <c r="W24" s="51"/>
      <c r="X24" s="51"/>
      <c r="Y24" s="51"/>
      <c r="Z24" s="51"/>
      <c r="AA24" s="51"/>
      <c r="AB24" s="51"/>
      <c r="AC24" s="51"/>
      <c r="AD24" s="48"/>
      <c r="AE24" s="48"/>
      <c r="AF24" s="80"/>
      <c r="AG24" s="80"/>
      <c r="AH24" s="80"/>
      <c r="AI24" s="80"/>
      <c r="AJ24" s="76"/>
      <c r="AK24" s="77"/>
      <c r="AL24" s="51"/>
      <c r="AM24" s="51"/>
      <c r="AN24" s="48"/>
      <c r="AO24" s="48"/>
      <c r="AP24" s="58"/>
    </row>
    <row r="25" spans="1:42" ht="15" customHeight="1" x14ac:dyDescent="0.35">
      <c r="A25" s="549" t="s">
        <v>367</v>
      </c>
      <c r="B25" s="550"/>
      <c r="C25" s="551" t="s">
        <v>353</v>
      </c>
      <c r="D25" s="552"/>
      <c r="E25" s="553"/>
      <c r="F25" s="98" t="s">
        <v>354</v>
      </c>
      <c r="G25" s="557" t="s">
        <v>358</v>
      </c>
      <c r="H25" s="558"/>
      <c r="I25" s="98" t="s">
        <v>357</v>
      </c>
      <c r="J25" s="547"/>
      <c r="L25" s="9"/>
      <c r="M25" s="9"/>
      <c r="N25" s="9"/>
      <c r="O25" s="9"/>
      <c r="P25" s="11"/>
      <c r="Q25" s="11"/>
      <c r="R25" s="12"/>
      <c r="S25" s="12"/>
      <c r="T25" s="48"/>
      <c r="U25" s="48"/>
      <c r="V25" s="51"/>
      <c r="W25" s="51"/>
      <c r="X25" s="51"/>
      <c r="Y25" s="51"/>
      <c r="Z25" s="51"/>
      <c r="AA25" s="51"/>
      <c r="AB25" s="51"/>
      <c r="AC25" s="51"/>
      <c r="AD25" s="48"/>
      <c r="AE25" s="48"/>
      <c r="AF25" s="84"/>
      <c r="AG25" s="84"/>
      <c r="AH25" s="84"/>
      <c r="AI25" s="84"/>
      <c r="AJ25" s="76"/>
      <c r="AK25" s="77"/>
      <c r="AL25" s="51"/>
      <c r="AM25" s="51"/>
      <c r="AN25" s="48"/>
      <c r="AO25" s="31"/>
      <c r="AP25" s="58"/>
    </row>
    <row r="26" spans="1:42" ht="15" customHeight="1" x14ac:dyDescent="0.35">
      <c r="A26" s="559" t="s">
        <v>360</v>
      </c>
      <c r="B26" s="560"/>
      <c r="C26" s="551"/>
      <c r="D26" s="552"/>
      <c r="E26" s="553"/>
      <c r="F26" s="99" t="s">
        <v>356</v>
      </c>
      <c r="G26" s="561" t="s">
        <v>359</v>
      </c>
      <c r="H26" s="562"/>
      <c r="I26" s="102"/>
      <c r="J26" s="547"/>
      <c r="L26" s="48"/>
      <c r="M26" s="48"/>
      <c r="N26" s="48"/>
      <c r="O26" s="48"/>
      <c r="P26" s="48"/>
      <c r="Q26" s="48"/>
      <c r="R26" s="48"/>
      <c r="S26" s="48"/>
      <c r="T26" s="48"/>
      <c r="U26" s="48"/>
      <c r="V26" s="51"/>
      <c r="W26" s="51"/>
      <c r="X26" s="51"/>
      <c r="Y26" s="51"/>
      <c r="Z26" s="51"/>
      <c r="AA26" s="51"/>
      <c r="AB26" s="51"/>
      <c r="AC26" s="51"/>
      <c r="AD26" s="48"/>
      <c r="AE26" s="48"/>
      <c r="AF26" s="80"/>
      <c r="AG26" s="80"/>
      <c r="AH26" s="80"/>
      <c r="AI26" s="80"/>
      <c r="AJ26" s="76"/>
      <c r="AK26" s="77"/>
      <c r="AL26" s="51"/>
      <c r="AM26" s="51"/>
      <c r="AN26" s="48"/>
      <c r="AO26" s="48"/>
      <c r="AP26" s="58"/>
    </row>
    <row r="27" spans="1:42" ht="15" customHeight="1" x14ac:dyDescent="0.35">
      <c r="A27" s="95"/>
      <c r="B27" s="96"/>
      <c r="C27" s="554"/>
      <c r="D27" s="555"/>
      <c r="E27" s="556"/>
      <c r="F27" s="100" t="s">
        <v>355</v>
      </c>
      <c r="G27" s="101"/>
      <c r="H27" s="96"/>
      <c r="I27" s="103"/>
      <c r="J27" s="548"/>
      <c r="L27" s="47"/>
      <c r="M27" s="47"/>
      <c r="N27" s="47"/>
      <c r="O27" s="47"/>
      <c r="P27" s="47"/>
      <c r="Q27" s="47"/>
      <c r="R27" s="47"/>
      <c r="S27" s="47"/>
      <c r="T27" s="48"/>
      <c r="U27" s="48"/>
      <c r="V27" s="39"/>
      <c r="W27" s="39"/>
      <c r="X27" s="39"/>
      <c r="Y27" s="39"/>
      <c r="Z27" s="39"/>
      <c r="AA27" s="39"/>
      <c r="AB27" s="39"/>
      <c r="AC27" s="39"/>
      <c r="AD27" s="48"/>
      <c r="AE27" s="48"/>
      <c r="AF27" s="84"/>
      <c r="AG27" s="80"/>
      <c r="AH27" s="80"/>
      <c r="AI27" s="80"/>
      <c r="AJ27" s="76"/>
      <c r="AK27" s="77"/>
      <c r="AL27" s="51"/>
      <c r="AM27" s="51"/>
      <c r="AN27" s="48"/>
      <c r="AO27" s="48"/>
      <c r="AP27" s="58"/>
    </row>
    <row r="28" spans="1:42" ht="15" customHeight="1" x14ac:dyDescent="0.35">
      <c r="A28" s="563" t="s">
        <v>361</v>
      </c>
      <c r="B28" s="564"/>
      <c r="C28" s="567">
        <v>0</v>
      </c>
      <c r="D28" s="567"/>
      <c r="E28" s="567"/>
      <c r="F28" s="567">
        <v>0</v>
      </c>
      <c r="G28" s="567">
        <v>0</v>
      </c>
      <c r="H28" s="567"/>
      <c r="I28" s="567">
        <v>0</v>
      </c>
      <c r="J28" s="544">
        <f>SUM(C28:I29)</f>
        <v>0</v>
      </c>
      <c r="L28" s="39"/>
      <c r="M28" s="39"/>
      <c r="N28" s="39"/>
      <c r="O28" s="39"/>
      <c r="P28" s="39"/>
      <c r="Q28" s="39"/>
      <c r="R28" s="39"/>
      <c r="S28" s="39"/>
      <c r="T28" s="48"/>
      <c r="U28" s="48"/>
      <c r="V28" s="39"/>
      <c r="W28" s="39"/>
      <c r="X28" s="39"/>
      <c r="Y28" s="39"/>
      <c r="Z28" s="39"/>
      <c r="AA28" s="39"/>
      <c r="AB28" s="39"/>
      <c r="AC28" s="39"/>
      <c r="AD28" s="48"/>
      <c r="AE28" s="48"/>
      <c r="AF28" s="51"/>
      <c r="AG28" s="51"/>
      <c r="AH28" s="51"/>
      <c r="AI28" s="51"/>
      <c r="AJ28" s="51"/>
      <c r="AK28" s="48"/>
      <c r="AL28" s="10"/>
      <c r="AM28" s="10"/>
      <c r="AN28" s="48"/>
      <c r="AO28" s="48"/>
      <c r="AP28" s="58"/>
    </row>
    <row r="29" spans="1:42" ht="15" customHeight="1" thickBot="1" x14ac:dyDescent="0.4">
      <c r="A29" s="565"/>
      <c r="B29" s="566"/>
      <c r="C29" s="568"/>
      <c r="D29" s="568"/>
      <c r="E29" s="568"/>
      <c r="F29" s="568"/>
      <c r="G29" s="568"/>
      <c r="H29" s="568"/>
      <c r="I29" s="568"/>
      <c r="J29" s="545"/>
      <c r="L29" s="39"/>
      <c r="M29" s="39"/>
      <c r="N29" s="39"/>
      <c r="O29" s="39"/>
      <c r="P29" s="39"/>
      <c r="Q29" s="39"/>
      <c r="R29" s="39"/>
      <c r="S29" s="39"/>
      <c r="T29" s="48"/>
      <c r="U29" s="48"/>
      <c r="V29" s="39"/>
      <c r="W29" s="39"/>
      <c r="X29" s="39"/>
      <c r="Y29" s="39"/>
      <c r="Z29" s="39"/>
      <c r="AA29" s="39"/>
      <c r="AB29" s="39"/>
      <c r="AC29" s="39"/>
      <c r="AD29" s="48"/>
      <c r="AE29" s="48"/>
      <c r="AF29" s="84"/>
      <c r="AG29" s="84"/>
      <c r="AH29" s="84"/>
      <c r="AI29" s="84"/>
      <c r="AJ29" s="76"/>
      <c r="AK29" s="77"/>
      <c r="AL29" s="51"/>
      <c r="AM29" s="51"/>
      <c r="AN29" s="48"/>
      <c r="AO29" s="48"/>
      <c r="AP29" s="58"/>
    </row>
    <row r="30" spans="1:42" ht="15" customHeight="1" x14ac:dyDescent="0.35">
      <c r="L30" s="10"/>
      <c r="M30" s="10"/>
      <c r="N30" s="10"/>
      <c r="O30" s="10"/>
      <c r="P30" s="10"/>
      <c r="Q30" s="10"/>
      <c r="R30" s="10"/>
      <c r="S30" s="10"/>
      <c r="T30" s="48"/>
      <c r="U30" s="48"/>
      <c r="V30" s="10"/>
      <c r="W30" s="10"/>
      <c r="X30" s="10"/>
      <c r="Y30" s="10"/>
      <c r="Z30" s="10"/>
      <c r="AA30" s="10"/>
      <c r="AB30" s="10"/>
      <c r="AC30" s="10"/>
      <c r="AD30" s="48"/>
      <c r="AE30" s="48"/>
      <c r="AF30" s="84"/>
      <c r="AG30" s="84"/>
      <c r="AH30" s="84"/>
      <c r="AI30" s="84"/>
      <c r="AJ30" s="76"/>
      <c r="AK30" s="77"/>
      <c r="AL30" s="51"/>
      <c r="AM30" s="51"/>
      <c r="AN30" s="48"/>
      <c r="AO30" s="48"/>
      <c r="AP30" s="58"/>
    </row>
    <row r="31" spans="1:42" ht="15" customHeight="1" x14ac:dyDescent="0.35">
      <c r="A31" s="523" t="s">
        <v>464</v>
      </c>
      <c r="B31" s="523"/>
      <c r="C31" s="523"/>
      <c r="D31" s="523"/>
      <c r="E31" s="523"/>
      <c r="F31" s="523"/>
      <c r="G31" s="523"/>
      <c r="H31" s="523"/>
      <c r="I31" s="523"/>
      <c r="J31" s="523"/>
      <c r="L31" s="10"/>
      <c r="M31" s="10"/>
      <c r="N31" s="52"/>
      <c r="O31" s="52"/>
      <c r="P31" s="52"/>
      <c r="Q31" s="52"/>
      <c r="R31" s="52"/>
      <c r="S31" s="52"/>
      <c r="T31" s="48"/>
      <c r="U31" s="48"/>
      <c r="V31" s="10"/>
      <c r="W31" s="10"/>
      <c r="X31" s="52"/>
      <c r="Y31" s="52"/>
      <c r="Z31" s="52"/>
      <c r="AA31" s="52"/>
      <c r="AB31" s="52"/>
      <c r="AC31" s="52"/>
      <c r="AD31" s="48"/>
      <c r="AE31" s="48"/>
      <c r="AF31" s="84"/>
      <c r="AG31" s="84"/>
      <c r="AH31" s="84"/>
      <c r="AI31" s="84"/>
      <c r="AJ31" s="78"/>
      <c r="AK31" s="77"/>
      <c r="AL31" s="51"/>
      <c r="AM31" s="51"/>
      <c r="AN31" s="48"/>
      <c r="AO31" s="48"/>
      <c r="AP31" s="58"/>
    </row>
    <row r="32" spans="1:42" ht="15" customHeight="1" thickBot="1" x14ac:dyDescent="0.4">
      <c r="A32" s="48"/>
      <c r="B32" s="48"/>
      <c r="C32" s="48"/>
      <c r="D32" s="48"/>
      <c r="E32" s="48"/>
      <c r="F32" s="48"/>
      <c r="G32" s="48"/>
      <c r="H32" s="48"/>
      <c r="I32" s="48"/>
      <c r="J32" s="48"/>
      <c r="K32" s="48"/>
      <c r="L32" s="31"/>
      <c r="M32" s="31"/>
      <c r="N32" s="11"/>
      <c r="O32" s="11"/>
      <c r="P32" s="11"/>
      <c r="Q32" s="11"/>
      <c r="R32" s="11"/>
      <c r="S32" s="11"/>
      <c r="T32" s="48"/>
      <c r="U32" s="48"/>
      <c r="V32" s="31"/>
      <c r="W32" s="31"/>
      <c r="X32" s="53"/>
      <c r="Y32" s="53"/>
      <c r="Z32" s="53"/>
      <c r="AA32" s="32"/>
      <c r="AB32" s="53"/>
      <c r="AC32" s="53"/>
      <c r="AD32" s="48"/>
      <c r="AE32" s="48"/>
      <c r="AF32" s="80"/>
      <c r="AG32" s="80"/>
      <c r="AH32" s="80"/>
      <c r="AI32" s="80"/>
      <c r="AJ32" s="78"/>
      <c r="AK32" s="77"/>
      <c r="AL32" s="51"/>
      <c r="AM32" s="51"/>
      <c r="AN32" s="48"/>
      <c r="AO32" s="48"/>
      <c r="AP32" s="58"/>
    </row>
    <row r="33" spans="1:42" ht="15" customHeight="1" x14ac:dyDescent="0.35">
      <c r="A33" s="571" t="s">
        <v>368</v>
      </c>
      <c r="B33" s="572"/>
      <c r="C33" s="571" t="s">
        <v>370</v>
      </c>
      <c r="D33" s="573"/>
      <c r="E33" s="573" t="s">
        <v>371</v>
      </c>
      <c r="F33" s="573"/>
      <c r="G33" s="577"/>
      <c r="H33" s="578" t="s">
        <v>372</v>
      </c>
      <c r="I33" s="579"/>
      <c r="J33" s="580"/>
      <c r="K33" s="48"/>
      <c r="L33" s="31"/>
      <c r="M33" s="31"/>
      <c r="N33" s="11"/>
      <c r="O33" s="11"/>
      <c r="P33" s="11"/>
      <c r="Q33" s="11"/>
      <c r="R33" s="11"/>
      <c r="S33" s="11"/>
      <c r="T33" s="48"/>
      <c r="U33" s="48"/>
      <c r="V33" s="31"/>
      <c r="W33" s="31"/>
      <c r="X33" s="53"/>
      <c r="Y33" s="53"/>
      <c r="Z33" s="53"/>
      <c r="AA33" s="33"/>
      <c r="AB33" s="53"/>
      <c r="AC33" s="53"/>
      <c r="AD33" s="48"/>
      <c r="AE33" s="48"/>
      <c r="AF33" s="51"/>
      <c r="AG33" s="51"/>
      <c r="AH33" s="51"/>
      <c r="AI33" s="51"/>
      <c r="AJ33" s="51"/>
      <c r="AK33" s="48"/>
      <c r="AL33" s="10"/>
      <c r="AM33" s="10"/>
      <c r="AN33" s="48"/>
      <c r="AO33" s="48"/>
      <c r="AP33" s="58"/>
    </row>
    <row r="34" spans="1:42" ht="15" customHeight="1" x14ac:dyDescent="0.35">
      <c r="A34" s="534" t="s">
        <v>347</v>
      </c>
      <c r="B34" s="535"/>
      <c r="C34" s="534" t="s">
        <v>369</v>
      </c>
      <c r="D34" s="535"/>
      <c r="E34" s="535" t="s">
        <v>12</v>
      </c>
      <c r="F34" s="535"/>
      <c r="G34" s="536"/>
      <c r="H34" s="534" t="s">
        <v>14</v>
      </c>
      <c r="I34" s="535"/>
      <c r="J34" s="536"/>
      <c r="K34" s="48"/>
      <c r="L34" s="31"/>
      <c r="M34" s="31"/>
      <c r="N34" s="11"/>
      <c r="O34" s="11"/>
      <c r="P34" s="11"/>
      <c r="Q34" s="11"/>
      <c r="R34" s="11"/>
      <c r="S34" s="11"/>
      <c r="T34" s="48"/>
      <c r="U34" s="48"/>
      <c r="V34" s="31"/>
      <c r="W34" s="31"/>
      <c r="X34" s="53"/>
      <c r="Y34" s="53"/>
      <c r="Z34" s="53"/>
      <c r="AA34" s="32"/>
      <c r="AB34" s="53"/>
      <c r="AC34" s="53"/>
      <c r="AD34" s="48"/>
      <c r="AE34" s="48"/>
      <c r="AF34" s="84"/>
      <c r="AG34" s="84"/>
      <c r="AH34" s="84"/>
      <c r="AI34" s="84"/>
      <c r="AJ34" s="76"/>
      <c r="AK34" s="77"/>
      <c r="AL34" s="51"/>
      <c r="AM34" s="51"/>
      <c r="AN34" s="48"/>
      <c r="AO34" s="48"/>
      <c r="AP34" s="31"/>
    </row>
    <row r="35" spans="1:42" ht="15" customHeight="1" thickBot="1" x14ac:dyDescent="0.4">
      <c r="A35" s="537">
        <v>0</v>
      </c>
      <c r="B35" s="538"/>
      <c r="C35" s="537">
        <f>J44</f>
        <v>0</v>
      </c>
      <c r="D35" s="539"/>
      <c r="E35" s="539">
        <f>C35*60%</f>
        <v>0</v>
      </c>
      <c r="F35" s="539"/>
      <c r="G35" s="540"/>
      <c r="H35" s="541">
        <f>A35+E35</f>
        <v>0</v>
      </c>
      <c r="I35" s="542"/>
      <c r="J35" s="543"/>
      <c r="K35" s="48"/>
      <c r="L35" s="31"/>
      <c r="M35" s="31"/>
      <c r="N35" s="11"/>
      <c r="O35" s="11"/>
      <c r="P35" s="11"/>
      <c r="Q35" s="11"/>
      <c r="R35" s="11"/>
      <c r="S35" s="11"/>
      <c r="T35" s="48"/>
      <c r="U35" s="48"/>
      <c r="V35" s="31"/>
      <c r="W35" s="31"/>
      <c r="X35" s="53"/>
      <c r="Y35" s="53"/>
      <c r="Z35" s="53"/>
      <c r="AA35" s="33"/>
      <c r="AB35" s="53"/>
      <c r="AC35" s="53"/>
      <c r="AD35" s="48"/>
      <c r="AE35" s="48"/>
      <c r="AF35" s="80"/>
      <c r="AG35" s="80"/>
      <c r="AH35" s="80"/>
      <c r="AI35" s="80"/>
      <c r="AJ35" s="76"/>
      <c r="AK35" s="77"/>
      <c r="AL35" s="51"/>
      <c r="AM35" s="51"/>
      <c r="AN35" s="48"/>
      <c r="AO35" s="48"/>
      <c r="AP35" s="31"/>
    </row>
    <row r="36" spans="1:42" ht="15" customHeight="1" x14ac:dyDescent="0.35">
      <c r="A36" s="51"/>
      <c r="B36" s="51"/>
      <c r="C36" s="10"/>
      <c r="D36" s="10"/>
      <c r="E36" s="10"/>
      <c r="F36" s="10"/>
      <c r="G36" s="10"/>
      <c r="H36" s="10"/>
      <c r="I36" s="10"/>
      <c r="J36" s="39"/>
      <c r="K36" s="48"/>
      <c r="L36" s="31"/>
      <c r="M36" s="31"/>
      <c r="N36" s="11"/>
      <c r="O36" s="11"/>
      <c r="P36" s="11"/>
      <c r="Q36" s="11"/>
      <c r="R36" s="11"/>
      <c r="S36" s="11"/>
      <c r="T36" s="48"/>
      <c r="U36" s="48"/>
      <c r="V36" s="31"/>
      <c r="W36" s="31"/>
      <c r="X36" s="53"/>
      <c r="Y36" s="53"/>
      <c r="Z36" s="53"/>
      <c r="AA36" s="32"/>
      <c r="AB36" s="53"/>
      <c r="AC36" s="53"/>
      <c r="AD36" s="48"/>
      <c r="AE36" s="48"/>
      <c r="AF36" s="80"/>
      <c r="AG36" s="80"/>
      <c r="AH36" s="80"/>
      <c r="AI36" s="80"/>
      <c r="AJ36" s="76"/>
      <c r="AK36" s="77"/>
      <c r="AL36" s="51"/>
      <c r="AM36" s="51"/>
      <c r="AN36" s="48"/>
      <c r="AO36" s="48"/>
      <c r="AP36" s="31"/>
    </row>
    <row r="37" spans="1:42" ht="15" customHeight="1" x14ac:dyDescent="0.35">
      <c r="A37" s="598" t="s">
        <v>373</v>
      </c>
      <c r="B37" s="598"/>
      <c r="C37" s="598"/>
      <c r="D37" s="598"/>
      <c r="E37" s="598"/>
      <c r="F37" s="598"/>
      <c r="G37" s="598"/>
      <c r="H37" s="598"/>
      <c r="I37" s="598"/>
      <c r="J37" s="598"/>
      <c r="K37" s="48"/>
      <c r="L37" s="31"/>
      <c r="M37" s="31"/>
      <c r="N37" s="11"/>
      <c r="O37" s="11"/>
      <c r="P37" s="11"/>
      <c r="Q37" s="11"/>
      <c r="R37" s="11"/>
      <c r="S37" s="11"/>
      <c r="T37" s="48"/>
      <c r="U37" s="48"/>
      <c r="V37" s="31"/>
      <c r="W37" s="31"/>
      <c r="X37" s="53"/>
      <c r="Y37" s="53"/>
      <c r="Z37" s="53"/>
      <c r="AA37" s="33"/>
      <c r="AB37" s="53"/>
      <c r="AC37" s="53"/>
      <c r="AD37" s="48"/>
      <c r="AE37" s="48"/>
      <c r="AF37" s="80"/>
      <c r="AG37" s="80"/>
      <c r="AH37" s="80"/>
      <c r="AI37" s="80"/>
      <c r="AJ37" s="76"/>
      <c r="AK37" s="77"/>
      <c r="AL37" s="51"/>
      <c r="AM37" s="51"/>
      <c r="AN37" s="48"/>
      <c r="AO37" s="48"/>
      <c r="AP37" s="31"/>
    </row>
    <row r="38" spans="1:42" ht="15" customHeight="1" x14ac:dyDescent="0.35">
      <c r="A38" s="598"/>
      <c r="B38" s="598"/>
      <c r="C38" s="598"/>
      <c r="D38" s="598"/>
      <c r="E38" s="598"/>
      <c r="F38" s="598"/>
      <c r="G38" s="598"/>
      <c r="H38" s="598"/>
      <c r="I38" s="598"/>
      <c r="J38" s="598"/>
      <c r="K38" s="48"/>
      <c r="L38" s="31"/>
      <c r="M38" s="31"/>
      <c r="N38" s="11"/>
      <c r="O38" s="11"/>
      <c r="P38" s="11"/>
      <c r="Q38" s="32"/>
      <c r="R38" s="11"/>
      <c r="S38" s="32"/>
      <c r="T38" s="48"/>
      <c r="U38" s="48"/>
      <c r="V38" s="31"/>
      <c r="W38" s="31"/>
      <c r="X38" s="53"/>
      <c r="Y38" s="53"/>
      <c r="Z38" s="53"/>
      <c r="AA38" s="57"/>
      <c r="AB38" s="57"/>
      <c r="AC38" s="57"/>
      <c r="AD38" s="48"/>
      <c r="AE38" s="48"/>
      <c r="AF38" s="80"/>
      <c r="AG38" s="80"/>
      <c r="AH38" s="80"/>
      <c r="AI38" s="80"/>
      <c r="AJ38" s="76"/>
      <c r="AK38" s="77"/>
      <c r="AL38" s="51"/>
      <c r="AM38" s="51"/>
      <c r="AN38" s="48"/>
      <c r="AO38" s="48"/>
      <c r="AP38" s="31"/>
    </row>
    <row r="39" spans="1:42" ht="15" customHeight="1" thickBot="1" x14ac:dyDescent="0.4">
      <c r="A39" s="51"/>
      <c r="B39" s="51"/>
      <c r="C39" s="9"/>
      <c r="D39" s="9"/>
      <c r="E39" s="9"/>
      <c r="F39" s="94"/>
      <c r="G39" s="51"/>
      <c r="H39" s="51"/>
      <c r="I39" s="51"/>
      <c r="J39" s="39"/>
      <c r="K39" s="48"/>
      <c r="L39" s="31"/>
      <c r="M39" s="31"/>
      <c r="N39" s="11"/>
      <c r="O39" s="11"/>
      <c r="P39" s="11"/>
      <c r="Q39" s="33"/>
      <c r="R39" s="11"/>
      <c r="S39" s="33"/>
      <c r="T39" s="48"/>
      <c r="U39" s="48"/>
      <c r="V39" s="31"/>
      <c r="W39" s="31"/>
      <c r="X39" s="53"/>
      <c r="Y39" s="53"/>
      <c r="Z39" s="53"/>
      <c r="AA39" s="53"/>
      <c r="AB39" s="53"/>
      <c r="AC39" s="53"/>
      <c r="AD39" s="48"/>
      <c r="AE39" s="48"/>
      <c r="AF39" s="80"/>
      <c r="AG39" s="80"/>
      <c r="AH39" s="80"/>
      <c r="AI39" s="80"/>
      <c r="AJ39" s="76"/>
      <c r="AK39" s="77"/>
      <c r="AL39" s="51"/>
      <c r="AM39" s="51"/>
      <c r="AN39" s="48"/>
      <c r="AO39" s="48"/>
      <c r="AP39" s="31"/>
    </row>
    <row r="40" spans="1:42" ht="15" customHeight="1" x14ac:dyDescent="0.35">
      <c r="A40" s="574"/>
      <c r="B40" s="575"/>
      <c r="C40" s="569" t="s">
        <v>362</v>
      </c>
      <c r="D40" s="576"/>
      <c r="E40" s="570"/>
      <c r="F40" s="97" t="s">
        <v>363</v>
      </c>
      <c r="G40" s="569" t="s">
        <v>364</v>
      </c>
      <c r="H40" s="570"/>
      <c r="I40" s="97" t="s">
        <v>365</v>
      </c>
      <c r="J40" s="546" t="s">
        <v>375</v>
      </c>
      <c r="K40" s="48"/>
      <c r="L40" s="31"/>
      <c r="M40" s="31"/>
      <c r="N40" s="11"/>
      <c r="O40" s="11"/>
      <c r="P40" s="11"/>
      <c r="Q40" s="86"/>
      <c r="R40" s="11"/>
      <c r="S40" s="86"/>
      <c r="T40" s="48"/>
      <c r="U40" s="48"/>
      <c r="V40" s="31"/>
      <c r="W40" s="31"/>
      <c r="X40" s="53"/>
      <c r="Y40" s="53"/>
      <c r="Z40" s="53"/>
      <c r="AA40" s="57"/>
      <c r="AB40" s="53"/>
      <c r="AC40" s="57"/>
      <c r="AD40" s="48"/>
      <c r="AE40" s="48"/>
      <c r="AF40" s="80"/>
      <c r="AG40" s="80"/>
      <c r="AH40" s="80"/>
      <c r="AI40" s="80"/>
      <c r="AJ40" s="76"/>
      <c r="AK40" s="77"/>
      <c r="AL40" s="51"/>
      <c r="AM40" s="51"/>
      <c r="AN40" s="48"/>
      <c r="AO40" s="48"/>
      <c r="AP40" s="31"/>
    </row>
    <row r="41" spans="1:42" ht="15" customHeight="1" x14ac:dyDescent="0.35">
      <c r="A41" s="549" t="s">
        <v>374</v>
      </c>
      <c r="B41" s="550"/>
      <c r="C41" s="551" t="s">
        <v>353</v>
      </c>
      <c r="D41" s="552"/>
      <c r="E41" s="553"/>
      <c r="F41" s="98" t="s">
        <v>354</v>
      </c>
      <c r="G41" s="557" t="s">
        <v>358</v>
      </c>
      <c r="H41" s="558"/>
      <c r="I41" s="98" t="s">
        <v>357</v>
      </c>
      <c r="J41" s="547"/>
      <c r="K41" s="48"/>
      <c r="L41" s="31"/>
      <c r="M41" s="31"/>
      <c r="N41" s="11"/>
      <c r="O41" s="11"/>
      <c r="P41" s="11"/>
      <c r="Q41" s="11"/>
      <c r="R41" s="11"/>
      <c r="S41" s="11"/>
      <c r="T41" s="48"/>
      <c r="U41" s="48"/>
      <c r="V41" s="31"/>
      <c r="W41" s="31"/>
      <c r="X41" s="53"/>
      <c r="Y41" s="53"/>
      <c r="Z41" s="53"/>
      <c r="AA41" s="53"/>
      <c r="AB41" s="53"/>
      <c r="AC41" s="53"/>
      <c r="AD41" s="48"/>
      <c r="AE41" s="48"/>
      <c r="AF41" s="80"/>
      <c r="AG41" s="80"/>
      <c r="AH41" s="80"/>
      <c r="AI41" s="80"/>
      <c r="AJ41" s="76"/>
      <c r="AK41" s="77"/>
      <c r="AL41" s="51"/>
      <c r="AM41" s="51"/>
      <c r="AN41" s="48"/>
      <c r="AO41" s="48"/>
      <c r="AP41" s="31"/>
    </row>
    <row r="42" spans="1:42" ht="15" customHeight="1" x14ac:dyDescent="0.35">
      <c r="A42" s="559" t="s">
        <v>360</v>
      </c>
      <c r="B42" s="560"/>
      <c r="C42" s="551"/>
      <c r="D42" s="552"/>
      <c r="E42" s="553"/>
      <c r="F42" s="99" t="s">
        <v>356</v>
      </c>
      <c r="G42" s="561" t="s">
        <v>359</v>
      </c>
      <c r="H42" s="562"/>
      <c r="I42" s="102"/>
      <c r="J42" s="547"/>
      <c r="K42" s="48"/>
      <c r="L42" s="58"/>
      <c r="M42" s="58"/>
      <c r="N42" s="30"/>
      <c r="O42" s="30"/>
      <c r="P42" s="30"/>
      <c r="Q42" s="79"/>
      <c r="R42" s="30"/>
      <c r="S42" s="79"/>
      <c r="T42" s="48"/>
      <c r="U42" s="48"/>
      <c r="V42" s="58"/>
      <c r="W42" s="58"/>
      <c r="X42" s="55"/>
      <c r="Y42" s="55"/>
      <c r="Z42" s="55"/>
      <c r="AA42" s="59"/>
      <c r="AB42" s="55"/>
      <c r="AC42" s="59"/>
      <c r="AD42" s="48"/>
      <c r="AE42" s="48"/>
      <c r="AF42" s="51"/>
      <c r="AG42" s="51"/>
      <c r="AH42" s="51"/>
      <c r="AI42" s="51"/>
      <c r="AJ42" s="51"/>
      <c r="AK42" s="48"/>
      <c r="AL42" s="10"/>
      <c r="AM42" s="10"/>
      <c r="AN42" s="48"/>
      <c r="AO42" s="48"/>
      <c r="AP42" s="31"/>
    </row>
    <row r="43" spans="1:42" ht="15" customHeight="1" x14ac:dyDescent="0.35">
      <c r="A43" s="95"/>
      <c r="B43" s="96"/>
      <c r="C43" s="554"/>
      <c r="D43" s="555"/>
      <c r="E43" s="556"/>
      <c r="F43" s="100" t="s">
        <v>355</v>
      </c>
      <c r="G43" s="101"/>
      <c r="H43" s="96"/>
      <c r="I43" s="103"/>
      <c r="J43" s="548"/>
      <c r="K43" s="48"/>
      <c r="L43" s="58"/>
      <c r="M43" s="58"/>
      <c r="N43" s="30"/>
      <c r="O43" s="30"/>
      <c r="P43" s="30"/>
      <c r="Q43" s="30"/>
      <c r="R43" s="30"/>
      <c r="S43" s="30"/>
      <c r="T43" s="48"/>
      <c r="U43" s="48"/>
      <c r="V43" s="58"/>
      <c r="W43" s="58"/>
      <c r="X43" s="55"/>
      <c r="Y43" s="55"/>
      <c r="Z43" s="55"/>
      <c r="AA43" s="55"/>
      <c r="AB43" s="55"/>
      <c r="AC43" s="55"/>
      <c r="AD43" s="48"/>
      <c r="AE43" s="31"/>
      <c r="AF43" s="80"/>
      <c r="AG43" s="80"/>
      <c r="AH43" s="80"/>
      <c r="AI43" s="80"/>
      <c r="AJ43" s="76"/>
      <c r="AK43" s="77"/>
      <c r="AL43" s="51"/>
      <c r="AM43" s="51"/>
      <c r="AN43" s="48"/>
      <c r="AO43" s="48"/>
      <c r="AP43" s="31"/>
    </row>
    <row r="44" spans="1:42" ht="15" customHeight="1" x14ac:dyDescent="0.35">
      <c r="A44" s="563" t="s">
        <v>361</v>
      </c>
      <c r="B44" s="564"/>
      <c r="C44" s="567">
        <v>0</v>
      </c>
      <c r="D44" s="567"/>
      <c r="E44" s="567"/>
      <c r="F44" s="567">
        <v>0</v>
      </c>
      <c r="G44" s="567">
        <v>0</v>
      </c>
      <c r="H44" s="567"/>
      <c r="I44" s="567">
        <v>0</v>
      </c>
      <c r="J44" s="544">
        <f>SUM(C44:I45)</f>
        <v>0</v>
      </c>
      <c r="K44" s="48"/>
      <c r="L44" s="31"/>
      <c r="M44" s="31"/>
      <c r="N44" s="11"/>
      <c r="O44" s="11"/>
      <c r="P44" s="11"/>
      <c r="Q44" s="32"/>
      <c r="R44" s="11"/>
      <c r="S44" s="11"/>
      <c r="T44" s="48"/>
      <c r="U44" s="48"/>
      <c r="V44" s="31"/>
      <c r="W44" s="31"/>
      <c r="X44" s="53"/>
      <c r="Y44" s="53"/>
      <c r="Z44" s="53"/>
      <c r="AA44" s="57"/>
      <c r="AB44" s="53"/>
      <c r="AC44" s="53"/>
      <c r="AD44" s="48"/>
      <c r="AE44" s="48"/>
      <c r="AF44" s="85"/>
      <c r="AG44" s="85"/>
      <c r="AH44" s="85"/>
      <c r="AI44" s="85"/>
      <c r="AJ44" s="85"/>
      <c r="AK44" s="48"/>
      <c r="AL44" s="10"/>
      <c r="AM44" s="10"/>
      <c r="AN44" s="48"/>
      <c r="AO44" s="48"/>
      <c r="AP44" s="31"/>
    </row>
    <row r="45" spans="1:42" ht="15" customHeight="1" thickBot="1" x14ac:dyDescent="0.4">
      <c r="A45" s="565"/>
      <c r="B45" s="566"/>
      <c r="C45" s="568"/>
      <c r="D45" s="568"/>
      <c r="E45" s="568"/>
      <c r="F45" s="568"/>
      <c r="G45" s="568"/>
      <c r="H45" s="568"/>
      <c r="I45" s="568"/>
      <c r="J45" s="545"/>
      <c r="K45" s="48"/>
      <c r="L45" s="31"/>
      <c r="M45" s="31"/>
      <c r="N45" s="11"/>
      <c r="O45" s="11"/>
      <c r="P45" s="11"/>
      <c r="Q45" s="33"/>
      <c r="R45" s="11"/>
      <c r="S45" s="11"/>
      <c r="T45" s="48"/>
      <c r="U45" s="48"/>
      <c r="V45" s="31"/>
      <c r="W45" s="31"/>
      <c r="X45" s="53"/>
      <c r="Y45" s="53"/>
      <c r="Z45" s="53"/>
      <c r="AA45" s="53"/>
      <c r="AB45" s="53"/>
      <c r="AC45" s="53"/>
      <c r="AD45" s="48"/>
      <c r="AE45" s="31"/>
      <c r="AF45" s="80"/>
      <c r="AG45" s="80"/>
      <c r="AH45" s="80"/>
      <c r="AI45" s="80"/>
      <c r="AJ45" s="76"/>
      <c r="AK45" s="77"/>
      <c r="AL45" s="51"/>
      <c r="AM45" s="51"/>
      <c r="AN45" s="48"/>
      <c r="AO45" s="48"/>
      <c r="AP45" s="31"/>
    </row>
    <row r="46" spans="1:42" ht="15" customHeight="1" x14ac:dyDescent="0.35">
      <c r="A46" s="72"/>
      <c r="B46" s="72"/>
      <c r="C46" s="72"/>
      <c r="D46" s="72"/>
      <c r="E46" s="72"/>
      <c r="F46" s="72"/>
      <c r="G46" s="72"/>
      <c r="H46" s="72"/>
      <c r="I46" s="72"/>
      <c r="J46" s="72"/>
      <c r="K46" s="72"/>
      <c r="L46" s="31"/>
      <c r="M46" s="31"/>
      <c r="N46" s="11"/>
      <c r="O46" s="11"/>
      <c r="P46" s="11"/>
      <c r="Q46" s="32"/>
      <c r="R46" s="11"/>
      <c r="S46" s="11"/>
      <c r="T46" s="48"/>
      <c r="U46" s="48"/>
      <c r="V46" s="31"/>
      <c r="W46" s="31"/>
      <c r="X46" s="53"/>
      <c r="Y46" s="53"/>
      <c r="Z46" s="53"/>
      <c r="AA46" s="57"/>
      <c r="AB46" s="53"/>
      <c r="AC46" s="53"/>
      <c r="AD46" s="48"/>
      <c r="AE46" s="48"/>
      <c r="AF46" s="83"/>
      <c r="AG46" s="83"/>
      <c r="AH46" s="83"/>
      <c r="AI46" s="83"/>
      <c r="AJ46" s="83"/>
      <c r="AK46" s="48"/>
      <c r="AL46" s="10"/>
      <c r="AM46" s="10"/>
      <c r="AN46" s="48"/>
      <c r="AO46" s="48"/>
      <c r="AP46" s="31"/>
    </row>
    <row r="47" spans="1:42" ht="15" customHeight="1" x14ac:dyDescent="0.35">
      <c r="A47" s="72"/>
      <c r="B47" s="72"/>
      <c r="C47" s="72"/>
      <c r="D47" s="72"/>
      <c r="E47" s="72"/>
      <c r="F47" s="72"/>
      <c r="G47" s="72"/>
      <c r="H47" s="72"/>
      <c r="I47" s="72"/>
      <c r="J47" s="72"/>
      <c r="K47" s="72"/>
      <c r="L47" s="31"/>
      <c r="M47" s="31"/>
      <c r="N47" s="11"/>
      <c r="O47" s="11"/>
      <c r="P47" s="11"/>
      <c r="Q47" s="33"/>
      <c r="R47" s="11"/>
      <c r="S47" s="11"/>
      <c r="T47" s="48"/>
      <c r="U47" s="48"/>
      <c r="V47" s="31"/>
      <c r="W47" s="31"/>
      <c r="X47" s="53"/>
      <c r="Y47" s="53"/>
      <c r="Z47" s="53"/>
      <c r="AA47" s="53"/>
      <c r="AB47" s="53"/>
      <c r="AC47" s="53"/>
      <c r="AD47" s="48"/>
      <c r="AE47" s="31"/>
      <c r="AF47" s="84"/>
      <c r="AG47" s="84"/>
      <c r="AH47" s="84"/>
      <c r="AI47" s="84"/>
      <c r="AJ47" s="58"/>
      <c r="AK47" s="39"/>
      <c r="AL47" s="51"/>
      <c r="AM47" s="51"/>
      <c r="AN47" s="48"/>
      <c r="AO47" s="48"/>
      <c r="AP47" s="31"/>
    </row>
    <row r="48" spans="1:42" ht="15" customHeight="1" x14ac:dyDescent="0.35">
      <c r="L48" s="31"/>
      <c r="M48" s="31"/>
      <c r="N48" s="11"/>
      <c r="O48" s="11"/>
      <c r="P48" s="11"/>
      <c r="Q48" s="11"/>
      <c r="R48" s="11"/>
      <c r="S48" s="11"/>
      <c r="T48" s="48"/>
      <c r="U48" s="48"/>
      <c r="V48" s="31"/>
      <c r="W48" s="31"/>
      <c r="X48" s="53"/>
      <c r="Y48" s="53"/>
      <c r="Z48" s="53"/>
      <c r="AA48" s="53"/>
      <c r="AB48" s="53"/>
      <c r="AC48" s="53"/>
      <c r="AD48" s="48"/>
      <c r="AE48" s="31"/>
      <c r="AF48" s="84"/>
      <c r="AG48" s="84"/>
      <c r="AH48" s="84"/>
      <c r="AI48" s="84"/>
      <c r="AJ48" s="58"/>
      <c r="AK48" s="39"/>
      <c r="AL48" s="51"/>
      <c r="AM48" s="51"/>
      <c r="AN48" s="48"/>
      <c r="AO48" s="48"/>
      <c r="AP48" s="31"/>
    </row>
    <row r="49" spans="1:42" ht="15" customHeight="1" x14ac:dyDescent="0.35">
      <c r="A49" s="523" t="s">
        <v>376</v>
      </c>
      <c r="B49" s="523"/>
      <c r="C49" s="523"/>
      <c r="D49" s="523"/>
      <c r="E49" s="523"/>
      <c r="F49" s="523"/>
      <c r="G49" s="523"/>
      <c r="H49" s="523"/>
      <c r="I49" s="523"/>
      <c r="J49" s="523"/>
      <c r="L49" s="31"/>
      <c r="M49" s="31"/>
      <c r="N49" s="11"/>
      <c r="O49" s="11"/>
      <c r="P49" s="11"/>
      <c r="Q49" s="11"/>
      <c r="R49" s="11"/>
      <c r="S49" s="11"/>
      <c r="T49" s="48"/>
      <c r="U49" s="48"/>
      <c r="V49" s="31"/>
      <c r="W49" s="31"/>
      <c r="X49" s="53"/>
      <c r="Y49" s="53"/>
      <c r="Z49" s="53"/>
      <c r="AA49" s="53"/>
      <c r="AB49" s="53"/>
      <c r="AC49" s="53"/>
      <c r="AD49" s="48"/>
      <c r="AE49" s="48"/>
      <c r="AF49" s="51"/>
      <c r="AG49" s="51"/>
      <c r="AH49" s="51"/>
      <c r="AI49" s="51"/>
      <c r="AJ49" s="51"/>
      <c r="AK49" s="48"/>
      <c r="AL49" s="10"/>
      <c r="AM49" s="10"/>
      <c r="AN49" s="48"/>
      <c r="AO49" s="48"/>
      <c r="AP49" s="31"/>
    </row>
    <row r="50" spans="1:42" ht="15" customHeight="1" x14ac:dyDescent="0.35">
      <c r="L50" s="31"/>
      <c r="M50" s="31"/>
      <c r="N50" s="11"/>
      <c r="O50" s="11"/>
      <c r="P50" s="11"/>
      <c r="Q50" s="11"/>
      <c r="R50" s="11"/>
      <c r="S50" s="11"/>
      <c r="T50" s="48"/>
      <c r="U50" s="48"/>
      <c r="V50" s="31"/>
      <c r="W50" s="31"/>
      <c r="X50" s="53"/>
      <c r="Y50" s="53"/>
      <c r="Z50" s="53"/>
      <c r="AA50" s="53"/>
      <c r="AB50" s="53"/>
      <c r="AC50" s="53"/>
      <c r="AD50" s="48"/>
      <c r="AE50" s="48"/>
      <c r="AF50" s="80"/>
      <c r="AG50" s="80"/>
      <c r="AH50" s="80"/>
      <c r="AI50" s="80"/>
      <c r="AJ50" s="76"/>
      <c r="AK50" s="77"/>
      <c r="AL50" s="51"/>
      <c r="AM50" s="51"/>
      <c r="AN50" s="48"/>
      <c r="AO50" s="48"/>
      <c r="AP50" s="48"/>
    </row>
    <row r="51" spans="1:42" ht="15" customHeight="1" x14ac:dyDescent="0.35">
      <c r="A51" s="524" t="s">
        <v>381</v>
      </c>
      <c r="B51" s="524"/>
      <c r="C51" s="524"/>
      <c r="D51" s="524"/>
      <c r="E51" s="524"/>
      <c r="F51" s="524"/>
      <c r="G51" s="524"/>
      <c r="H51" s="524"/>
      <c r="I51" s="524"/>
      <c r="J51" s="524"/>
      <c r="L51" s="48"/>
      <c r="M51" s="48"/>
      <c r="N51" s="48"/>
      <c r="O51" s="48"/>
      <c r="P51" s="48"/>
      <c r="Q51" s="48"/>
      <c r="R51" s="48"/>
      <c r="S51" s="48"/>
      <c r="T51" s="48"/>
      <c r="U51" s="48"/>
      <c r="V51" s="48"/>
      <c r="W51" s="48"/>
      <c r="X51" s="48"/>
      <c r="Y51" s="48"/>
      <c r="Z51" s="48"/>
      <c r="AA51" s="48"/>
      <c r="AB51" s="48"/>
      <c r="AC51" s="48"/>
      <c r="AD51" s="48"/>
      <c r="AE51" s="48"/>
      <c r="AF51" s="84"/>
      <c r="AG51" s="80"/>
      <c r="AH51" s="80"/>
      <c r="AI51" s="80"/>
      <c r="AJ51" s="58"/>
      <c r="AK51" s="51"/>
      <c r="AL51" s="51"/>
      <c r="AM51" s="51"/>
      <c r="AN51" s="48"/>
      <c r="AO51" s="48"/>
      <c r="AP51" s="48"/>
    </row>
    <row r="52" spans="1:42" ht="15" customHeight="1" x14ac:dyDescent="0.35">
      <c r="A52" s="524"/>
      <c r="B52" s="524"/>
      <c r="C52" s="524"/>
      <c r="D52" s="524"/>
      <c r="E52" s="524"/>
      <c r="F52" s="524"/>
      <c r="G52" s="524"/>
      <c r="H52" s="524"/>
      <c r="I52" s="524"/>
      <c r="J52" s="524"/>
      <c r="L52" s="48"/>
      <c r="M52" s="48"/>
      <c r="N52" s="48"/>
      <c r="O52" s="48"/>
      <c r="P52" s="48"/>
      <c r="Q52" s="48"/>
      <c r="R52" s="48"/>
      <c r="S52" s="48"/>
      <c r="T52" s="48"/>
      <c r="U52" s="48"/>
      <c r="V52" s="48"/>
      <c r="W52" s="48"/>
      <c r="X52" s="48"/>
      <c r="Y52" s="48"/>
      <c r="Z52" s="48"/>
      <c r="AA52" s="48"/>
      <c r="AB52" s="48"/>
      <c r="AC52" s="48"/>
      <c r="AD52" s="48"/>
      <c r="AE52" s="48"/>
      <c r="AF52" s="80"/>
      <c r="AG52" s="80"/>
      <c r="AH52" s="80"/>
      <c r="AI52" s="80"/>
      <c r="AJ52" s="58"/>
      <c r="AK52" s="51"/>
      <c r="AL52" s="51"/>
      <c r="AM52" s="51"/>
      <c r="AN52" s="48"/>
      <c r="AO52" s="48"/>
      <c r="AP52" s="48"/>
    </row>
    <row r="53" spans="1:42" ht="15" customHeight="1" x14ac:dyDescent="0.35">
      <c r="L53" s="48"/>
      <c r="M53" s="48"/>
      <c r="N53" s="48"/>
      <c r="O53" s="48"/>
      <c r="P53" s="48"/>
      <c r="Q53" s="48"/>
      <c r="R53" s="48"/>
      <c r="S53" s="48"/>
      <c r="T53" s="48"/>
      <c r="U53" s="48"/>
      <c r="V53" s="48"/>
      <c r="W53" s="48"/>
      <c r="X53" s="48"/>
      <c r="Y53" s="48"/>
      <c r="Z53" s="48"/>
      <c r="AA53" s="48"/>
      <c r="AB53" s="48"/>
      <c r="AC53" s="48"/>
      <c r="AD53" s="48"/>
      <c r="AE53" s="48"/>
      <c r="AF53" s="51"/>
      <c r="AG53" s="51"/>
      <c r="AH53" s="51"/>
      <c r="AI53" s="51"/>
      <c r="AJ53" s="51"/>
      <c r="AK53" s="48"/>
      <c r="AL53" s="10"/>
      <c r="AM53" s="10"/>
      <c r="AN53" s="48"/>
      <c r="AO53" s="48"/>
      <c r="AP53" s="48"/>
    </row>
    <row r="54" spans="1:42" ht="15" customHeight="1" x14ac:dyDescent="0.35">
      <c r="A54" s="523" t="s">
        <v>378</v>
      </c>
      <c r="B54" s="523"/>
      <c r="C54" s="523"/>
      <c r="D54" s="523"/>
      <c r="E54" s="523"/>
      <c r="F54" s="523"/>
      <c r="G54" s="523"/>
      <c r="H54" s="523"/>
      <c r="I54" s="523"/>
      <c r="J54" s="523"/>
      <c r="L54" s="48"/>
      <c r="M54" s="48"/>
      <c r="N54" s="48"/>
      <c r="O54" s="48"/>
      <c r="P54" s="48"/>
      <c r="Q54" s="48"/>
      <c r="R54" s="48"/>
      <c r="S54" s="48"/>
      <c r="T54" s="48"/>
      <c r="U54" s="48"/>
      <c r="V54" s="48"/>
      <c r="W54" s="48"/>
      <c r="X54" s="48"/>
      <c r="Y54" s="48"/>
      <c r="Z54" s="48"/>
      <c r="AA54" s="48"/>
      <c r="AB54" s="48"/>
      <c r="AC54" s="48"/>
      <c r="AD54" s="48"/>
      <c r="AE54" s="48"/>
      <c r="AF54" s="84"/>
      <c r="AG54" s="84"/>
      <c r="AH54" s="84"/>
      <c r="AI54" s="84"/>
      <c r="AJ54" s="76"/>
      <c r="AK54" s="77"/>
      <c r="AL54" s="51"/>
      <c r="AM54" s="51"/>
      <c r="AN54" s="48"/>
      <c r="AO54" s="48"/>
      <c r="AP54" s="48"/>
    </row>
    <row r="55" spans="1:42" ht="15" customHeight="1" x14ac:dyDescent="0.35">
      <c r="L55" s="48"/>
      <c r="M55" s="48"/>
      <c r="N55" s="48"/>
      <c r="O55" s="48"/>
      <c r="P55" s="48"/>
      <c r="Q55" s="48"/>
      <c r="R55" s="48"/>
      <c r="S55" s="48"/>
      <c r="T55" s="48"/>
      <c r="U55" s="48"/>
      <c r="V55" s="48"/>
      <c r="W55" s="48"/>
      <c r="X55" s="48"/>
      <c r="Y55" s="48"/>
      <c r="Z55" s="48"/>
      <c r="AA55" s="48"/>
      <c r="AB55" s="48"/>
      <c r="AC55" s="48"/>
      <c r="AD55" s="48"/>
      <c r="AE55" s="48"/>
      <c r="AF55" s="84"/>
      <c r="AG55" s="84"/>
      <c r="AH55" s="84"/>
      <c r="AI55" s="84"/>
      <c r="AJ55" s="76"/>
      <c r="AK55" s="77"/>
      <c r="AL55" s="51"/>
      <c r="AM55" s="51"/>
      <c r="AN55" s="48"/>
      <c r="AO55" s="48"/>
      <c r="AP55" s="48"/>
    </row>
    <row r="56" spans="1:42" ht="15" customHeight="1" x14ac:dyDescent="0.35">
      <c r="A56" s="421" t="s">
        <v>379</v>
      </c>
      <c r="B56" s="421"/>
      <c r="C56" s="421"/>
      <c r="D56" s="421"/>
      <c r="E56" s="421"/>
      <c r="F56" s="421"/>
      <c r="G56" s="421"/>
      <c r="H56" s="421"/>
      <c r="I56" s="421"/>
      <c r="J56" s="421"/>
      <c r="L56" s="48"/>
      <c r="M56" s="48"/>
      <c r="N56" s="48"/>
      <c r="O56" s="48"/>
      <c r="P56" s="48"/>
      <c r="Q56" s="48"/>
      <c r="R56" s="48"/>
      <c r="S56" s="48"/>
      <c r="T56" s="48"/>
      <c r="U56" s="48"/>
      <c r="V56" s="48"/>
      <c r="W56" s="48"/>
      <c r="X56" s="48"/>
      <c r="Y56" s="48"/>
      <c r="Z56" s="48"/>
      <c r="AA56" s="48"/>
      <c r="AB56" s="48"/>
      <c r="AC56" s="48"/>
      <c r="AD56" s="48"/>
      <c r="AE56" s="48"/>
      <c r="AF56" s="84"/>
      <c r="AG56" s="84"/>
      <c r="AH56" s="84"/>
      <c r="AI56" s="84"/>
      <c r="AJ56" s="58"/>
      <c r="AK56" s="51"/>
      <c r="AL56" s="51"/>
      <c r="AM56" s="51"/>
      <c r="AN56" s="48"/>
      <c r="AO56" s="48"/>
      <c r="AP56" s="48"/>
    </row>
    <row r="57" spans="1:42" ht="15" customHeight="1" x14ac:dyDescent="0.35">
      <c r="A57" s="421"/>
      <c r="B57" s="421"/>
      <c r="C57" s="421"/>
      <c r="D57" s="421"/>
      <c r="E57" s="421"/>
      <c r="F57" s="421"/>
      <c r="G57" s="421"/>
      <c r="H57" s="421"/>
      <c r="I57" s="421"/>
      <c r="J57" s="421"/>
      <c r="L57" s="48"/>
      <c r="M57" s="48"/>
      <c r="N57" s="48"/>
      <c r="O57" s="48"/>
      <c r="P57" s="48"/>
      <c r="Q57" s="48"/>
      <c r="R57" s="48"/>
      <c r="S57" s="48"/>
      <c r="T57" s="48"/>
      <c r="U57" s="48"/>
      <c r="V57" s="48"/>
      <c r="W57" s="48"/>
      <c r="X57" s="48"/>
      <c r="Y57" s="48"/>
      <c r="Z57" s="48"/>
      <c r="AA57" s="48"/>
      <c r="AB57" s="48"/>
      <c r="AC57" s="48"/>
      <c r="AD57" s="48"/>
      <c r="AE57" s="48"/>
      <c r="AF57" s="84"/>
      <c r="AG57" s="84"/>
      <c r="AH57" s="84"/>
      <c r="AI57" s="84"/>
      <c r="AJ57" s="58"/>
      <c r="AK57" s="51"/>
      <c r="AL57" s="51"/>
      <c r="AM57" s="51"/>
      <c r="AN57" s="48"/>
      <c r="AO57" s="48"/>
      <c r="AP57" s="48"/>
    </row>
    <row r="58" spans="1:42" ht="15" customHeight="1" x14ac:dyDescent="0.35">
      <c r="A58" s="525" t="s">
        <v>380</v>
      </c>
      <c r="B58" s="525"/>
      <c r="C58" s="525"/>
      <c r="D58" s="525"/>
      <c r="E58" s="525"/>
      <c r="F58" s="525"/>
      <c r="G58" s="525"/>
      <c r="H58" s="525"/>
      <c r="I58" s="525"/>
      <c r="J58" s="525"/>
      <c r="L58" s="48"/>
      <c r="M58" s="48"/>
      <c r="N58" s="48"/>
      <c r="O58" s="48"/>
      <c r="P58" s="48"/>
      <c r="Q58" s="48"/>
      <c r="R58" s="48"/>
      <c r="S58" s="48"/>
      <c r="T58" s="48"/>
      <c r="U58" s="48"/>
      <c r="V58" s="48"/>
      <c r="W58" s="48"/>
      <c r="X58" s="48"/>
      <c r="Y58" s="48"/>
      <c r="Z58" s="48"/>
      <c r="AA58" s="48"/>
      <c r="AB58" s="48"/>
      <c r="AC58" s="48"/>
      <c r="AD58" s="48"/>
      <c r="AE58" s="48"/>
      <c r="AF58" s="85"/>
      <c r="AG58" s="85"/>
      <c r="AH58" s="85"/>
      <c r="AI58" s="85"/>
      <c r="AJ58" s="85"/>
      <c r="AK58" s="48"/>
      <c r="AL58" s="10"/>
      <c r="AM58" s="10"/>
      <c r="AN58" s="48"/>
      <c r="AO58" s="48"/>
      <c r="AP58" s="48"/>
    </row>
    <row r="59" spans="1:42" ht="15" customHeight="1" x14ac:dyDescent="0.35">
      <c r="A59" s="421" t="s">
        <v>382</v>
      </c>
      <c r="B59" s="421"/>
      <c r="C59" s="421"/>
      <c r="D59" s="421"/>
      <c r="E59" s="421"/>
      <c r="F59" s="421"/>
      <c r="G59" s="421"/>
      <c r="H59" s="421"/>
      <c r="I59" s="421"/>
      <c r="J59" s="421"/>
      <c r="L59" s="48"/>
      <c r="M59" s="48"/>
      <c r="N59" s="48"/>
      <c r="O59" s="48"/>
      <c r="P59" s="48"/>
      <c r="Q59" s="48"/>
      <c r="R59" s="48"/>
      <c r="S59" s="48"/>
      <c r="T59" s="48"/>
      <c r="U59" s="48"/>
      <c r="V59" s="48"/>
      <c r="W59" s="48"/>
      <c r="X59" s="48"/>
      <c r="Y59" s="48"/>
      <c r="Z59" s="48"/>
      <c r="AA59" s="48"/>
      <c r="AB59" s="48"/>
      <c r="AC59" s="48"/>
      <c r="AD59" s="48"/>
      <c r="AE59" s="48"/>
      <c r="AF59" s="80"/>
      <c r="AG59" s="80"/>
      <c r="AH59" s="80"/>
      <c r="AI59" s="80"/>
      <c r="AJ59" s="76"/>
      <c r="AK59" s="77"/>
      <c r="AL59" s="51"/>
      <c r="AM59" s="51"/>
      <c r="AN59" s="48"/>
      <c r="AO59" s="48"/>
      <c r="AP59" s="48"/>
    </row>
    <row r="60" spans="1:42" ht="15" customHeight="1" thickBot="1" x14ac:dyDescent="0.4">
      <c r="A60" s="421"/>
      <c r="B60" s="421"/>
      <c r="C60" s="421"/>
      <c r="D60" s="421"/>
      <c r="E60" s="421"/>
      <c r="F60" s="421"/>
      <c r="G60" s="421"/>
      <c r="H60" s="421"/>
      <c r="I60" s="421"/>
      <c r="J60" s="421"/>
      <c r="L60" s="48"/>
      <c r="M60" s="48"/>
      <c r="N60" s="48"/>
      <c r="O60" s="48"/>
      <c r="P60" s="48"/>
      <c r="Q60" s="48"/>
      <c r="R60" s="48"/>
      <c r="S60" s="48"/>
      <c r="T60" s="48"/>
      <c r="U60" s="48"/>
      <c r="V60" s="48"/>
      <c r="W60" s="48"/>
      <c r="X60" s="48"/>
      <c r="Y60" s="48"/>
      <c r="Z60" s="48"/>
      <c r="AA60" s="48"/>
      <c r="AB60" s="48"/>
      <c r="AC60" s="48"/>
      <c r="AD60" s="48"/>
      <c r="AE60" s="48"/>
      <c r="AF60" s="84"/>
      <c r="AG60" s="80"/>
      <c r="AH60" s="80"/>
      <c r="AI60" s="80"/>
      <c r="AJ60" s="58"/>
      <c r="AK60" s="51"/>
      <c r="AL60" s="51"/>
      <c r="AM60" s="51"/>
      <c r="AN60" s="48"/>
      <c r="AO60" s="48"/>
      <c r="AP60" s="48"/>
    </row>
    <row r="61" spans="1:42" ht="15" customHeight="1" x14ac:dyDescent="0.35">
      <c r="A61" s="533">
        <v>1</v>
      </c>
      <c r="B61" s="491"/>
      <c r="C61" s="104">
        <v>2</v>
      </c>
      <c r="D61" s="491">
        <v>3</v>
      </c>
      <c r="E61" s="491"/>
      <c r="F61" s="491">
        <v>4</v>
      </c>
      <c r="G61" s="491"/>
      <c r="H61" s="104">
        <v>5</v>
      </c>
      <c r="I61" s="491">
        <v>6</v>
      </c>
      <c r="J61" s="529"/>
      <c r="L61" s="48"/>
      <c r="M61" s="48"/>
      <c r="N61" s="48"/>
      <c r="O61" s="48"/>
      <c r="P61" s="48"/>
      <c r="Q61" s="48"/>
      <c r="R61" s="48"/>
      <c r="S61" s="48"/>
      <c r="T61" s="48"/>
      <c r="U61" s="48"/>
      <c r="V61" s="48"/>
      <c r="W61" s="48"/>
      <c r="X61" s="48"/>
      <c r="Y61" s="48"/>
      <c r="Z61" s="48"/>
      <c r="AA61" s="48"/>
      <c r="AB61" s="48"/>
      <c r="AC61" s="48"/>
      <c r="AD61" s="48"/>
      <c r="AE61" s="48"/>
      <c r="AF61" s="80"/>
      <c r="AG61" s="80"/>
      <c r="AH61" s="80"/>
      <c r="AI61" s="80"/>
      <c r="AJ61" s="58"/>
      <c r="AK61" s="51"/>
      <c r="AL61" s="51"/>
      <c r="AM61" s="51"/>
      <c r="AN61" s="48"/>
      <c r="AO61" s="48"/>
      <c r="AP61" s="48"/>
    </row>
    <row r="62" spans="1:42" ht="15" customHeight="1" x14ac:dyDescent="0.35">
      <c r="A62" s="530" t="s">
        <v>383</v>
      </c>
      <c r="B62" s="495"/>
      <c r="C62" s="495" t="s">
        <v>384</v>
      </c>
      <c r="D62" s="495" t="s">
        <v>385</v>
      </c>
      <c r="E62" s="495"/>
      <c r="F62" s="531" t="s">
        <v>388</v>
      </c>
      <c r="G62" s="531"/>
      <c r="H62" s="495" t="s">
        <v>386</v>
      </c>
      <c r="I62" s="531" t="s">
        <v>387</v>
      </c>
      <c r="J62" s="532"/>
      <c r="L62" s="48"/>
      <c r="M62" s="48"/>
      <c r="N62" s="48"/>
      <c r="O62" s="48"/>
      <c r="P62" s="48"/>
      <c r="Q62" s="48"/>
      <c r="R62" s="48"/>
      <c r="S62" s="48"/>
      <c r="T62" s="48"/>
      <c r="U62" s="48"/>
      <c r="V62" s="48"/>
      <c r="W62" s="48"/>
      <c r="X62" s="48"/>
      <c r="Y62" s="48"/>
      <c r="Z62" s="48"/>
      <c r="AA62" s="48"/>
      <c r="AB62" s="48"/>
      <c r="AC62" s="48"/>
      <c r="AD62" s="48"/>
      <c r="AE62" s="48"/>
      <c r="AF62" s="80"/>
      <c r="AG62" s="80"/>
      <c r="AH62" s="80"/>
      <c r="AI62" s="80"/>
      <c r="AJ62" s="76"/>
      <c r="AK62" s="77"/>
      <c r="AL62" s="51"/>
      <c r="AM62" s="51"/>
      <c r="AN62" s="48"/>
      <c r="AO62" s="48"/>
      <c r="AP62" s="48"/>
    </row>
    <row r="63" spans="1:42" ht="15" customHeight="1" x14ac:dyDescent="0.35">
      <c r="A63" s="530"/>
      <c r="B63" s="495"/>
      <c r="C63" s="495"/>
      <c r="D63" s="495"/>
      <c r="E63" s="495"/>
      <c r="F63" s="531"/>
      <c r="G63" s="531"/>
      <c r="H63" s="495"/>
      <c r="I63" s="531"/>
      <c r="J63" s="532"/>
      <c r="L63" s="48"/>
      <c r="M63" s="48"/>
      <c r="N63" s="48"/>
      <c r="O63" s="48"/>
      <c r="P63" s="48"/>
      <c r="Q63" s="48"/>
      <c r="R63" s="48"/>
      <c r="S63" s="48"/>
      <c r="T63" s="48"/>
      <c r="U63" s="48"/>
      <c r="V63" s="48"/>
      <c r="W63" s="48"/>
      <c r="X63" s="48"/>
      <c r="Y63" s="48"/>
      <c r="Z63" s="48"/>
      <c r="AA63" s="48"/>
      <c r="AB63" s="48"/>
      <c r="AC63" s="48"/>
      <c r="AD63" s="48"/>
      <c r="AE63" s="48"/>
      <c r="AF63" s="80"/>
      <c r="AG63" s="80"/>
      <c r="AH63" s="80"/>
      <c r="AI63" s="80"/>
      <c r="AJ63" s="76"/>
      <c r="AK63" s="77"/>
      <c r="AL63" s="51"/>
      <c r="AM63" s="51"/>
      <c r="AN63" s="48"/>
      <c r="AO63" s="48"/>
      <c r="AP63" s="48"/>
    </row>
    <row r="64" spans="1:42" ht="15" customHeight="1" x14ac:dyDescent="0.35">
      <c r="A64" s="530" t="s">
        <v>390</v>
      </c>
      <c r="B64" s="495"/>
      <c r="C64" s="137">
        <v>1</v>
      </c>
      <c r="D64" s="517">
        <v>0</v>
      </c>
      <c r="E64" s="517"/>
      <c r="F64" s="517" t="e">
        <f>D64/E69</f>
        <v>#DIV/0!</v>
      </c>
      <c r="G64" s="517"/>
      <c r="H64" s="107">
        <v>0</v>
      </c>
      <c r="I64" s="517" t="e">
        <f>F64*H64</f>
        <v>#DIV/0!</v>
      </c>
      <c r="J64" s="518"/>
      <c r="L64" s="48"/>
      <c r="M64" s="48"/>
      <c r="N64" s="48"/>
      <c r="O64" s="48"/>
      <c r="P64" s="48"/>
      <c r="Q64" s="48"/>
      <c r="R64" s="48"/>
      <c r="S64" s="48"/>
      <c r="T64" s="48"/>
      <c r="U64" s="48"/>
      <c r="V64" s="48"/>
      <c r="W64" s="48"/>
      <c r="X64" s="48"/>
      <c r="Y64" s="48"/>
      <c r="Z64" s="48"/>
      <c r="AA64" s="48"/>
      <c r="AB64" s="48"/>
      <c r="AC64" s="48"/>
      <c r="AD64" s="48"/>
      <c r="AE64" s="48"/>
      <c r="AF64" s="80"/>
      <c r="AG64" s="80"/>
      <c r="AH64" s="80"/>
      <c r="AI64" s="80"/>
      <c r="AJ64" s="76"/>
      <c r="AK64" s="77"/>
      <c r="AL64" s="51"/>
      <c r="AM64" s="51"/>
      <c r="AN64" s="48"/>
      <c r="AO64" s="48"/>
      <c r="AP64" s="48"/>
    </row>
    <row r="65" spans="1:42" ht="15" customHeight="1" x14ac:dyDescent="0.35">
      <c r="A65" s="530" t="s">
        <v>389</v>
      </c>
      <c r="B65" s="495"/>
      <c r="C65" s="137"/>
      <c r="D65" s="517"/>
      <c r="E65" s="517"/>
      <c r="F65" s="517" t="e">
        <f>D65/E69</f>
        <v>#DIV/0!</v>
      </c>
      <c r="G65" s="517"/>
      <c r="H65" s="107">
        <v>0.05</v>
      </c>
      <c r="I65" s="517" t="e">
        <f>F65*H65</f>
        <v>#DIV/0!</v>
      </c>
      <c r="J65" s="518"/>
      <c r="L65" s="48"/>
      <c r="M65" s="48"/>
      <c r="N65" s="48"/>
      <c r="O65" s="48"/>
      <c r="P65" s="48"/>
      <c r="Q65" s="48"/>
      <c r="R65" s="48"/>
      <c r="S65" s="48"/>
      <c r="T65" s="48"/>
      <c r="U65" s="48"/>
      <c r="V65" s="48"/>
      <c r="W65" s="48"/>
      <c r="X65" s="48"/>
      <c r="Y65" s="48"/>
      <c r="Z65" s="48"/>
      <c r="AA65" s="48"/>
      <c r="AB65" s="48"/>
      <c r="AC65" s="48"/>
      <c r="AD65" s="48"/>
      <c r="AE65" s="48"/>
      <c r="AF65" s="85"/>
      <c r="AG65" s="85"/>
      <c r="AH65" s="85"/>
      <c r="AI65" s="85"/>
      <c r="AJ65" s="85"/>
      <c r="AK65" s="48"/>
      <c r="AL65" s="10"/>
      <c r="AM65" s="10"/>
      <c r="AN65" s="48"/>
      <c r="AO65" s="48"/>
      <c r="AP65" s="48"/>
    </row>
    <row r="66" spans="1:42" ht="15" customHeight="1" x14ac:dyDescent="0.35">
      <c r="A66" s="530" t="s">
        <v>393</v>
      </c>
      <c r="B66" s="495"/>
      <c r="C66" s="137"/>
      <c r="D66" s="517"/>
      <c r="E66" s="517"/>
      <c r="F66" s="517" t="e">
        <f>D66/E69</f>
        <v>#DIV/0!</v>
      </c>
      <c r="G66" s="517"/>
      <c r="H66" s="107">
        <v>0.15</v>
      </c>
      <c r="I66" s="517" t="e">
        <f>F66*H66</f>
        <v>#DIV/0!</v>
      </c>
      <c r="J66" s="518"/>
      <c r="L66" s="48"/>
      <c r="M66" s="48"/>
      <c r="N66" s="48"/>
      <c r="O66" s="48"/>
      <c r="P66" s="48"/>
      <c r="Q66" s="48"/>
      <c r="R66" s="48"/>
      <c r="S66" s="48"/>
      <c r="T66" s="48"/>
      <c r="U66" s="48"/>
      <c r="V66" s="48"/>
      <c r="W66" s="48"/>
      <c r="X66" s="48"/>
      <c r="Y66" s="48"/>
      <c r="Z66" s="48"/>
      <c r="AA66" s="48"/>
      <c r="AB66" s="48"/>
      <c r="AC66" s="48"/>
      <c r="AD66" s="48"/>
      <c r="AE66" s="48"/>
      <c r="AF66" s="51"/>
      <c r="AG66" s="51"/>
      <c r="AH66" s="51"/>
      <c r="AI66" s="51"/>
      <c r="AJ66" s="51"/>
      <c r="AK66" s="48"/>
      <c r="AL66" s="10"/>
      <c r="AM66" s="10"/>
      <c r="AN66" s="48"/>
      <c r="AO66" s="48"/>
      <c r="AP66" s="48"/>
    </row>
    <row r="67" spans="1:42" ht="15" customHeight="1" x14ac:dyDescent="0.35">
      <c r="A67" s="530" t="s">
        <v>392</v>
      </c>
      <c r="B67" s="495"/>
      <c r="C67" s="137"/>
      <c r="D67" s="517"/>
      <c r="E67" s="517"/>
      <c r="F67" s="517" t="e">
        <f>D67/E69</f>
        <v>#DIV/0!</v>
      </c>
      <c r="G67" s="517"/>
      <c r="H67" s="107">
        <v>0.3</v>
      </c>
      <c r="I67" s="517" t="e">
        <f>F67*H67</f>
        <v>#DIV/0!</v>
      </c>
      <c r="J67" s="518"/>
      <c r="L67" s="48"/>
      <c r="M67" s="48"/>
      <c r="N67" s="48"/>
      <c r="O67" s="48"/>
      <c r="P67" s="48"/>
      <c r="Q67" s="48"/>
      <c r="R67" s="48"/>
      <c r="S67" s="48"/>
      <c r="T67" s="48"/>
      <c r="U67" s="48"/>
      <c r="V67" s="48"/>
      <c r="W67" s="48"/>
      <c r="X67" s="48"/>
      <c r="Y67" s="48"/>
      <c r="Z67" s="48"/>
      <c r="AA67" s="48"/>
      <c r="AB67" s="48"/>
      <c r="AC67" s="48"/>
      <c r="AD67" s="48"/>
      <c r="AE67" s="48"/>
      <c r="AF67" s="84"/>
      <c r="AG67" s="84"/>
      <c r="AH67" s="84"/>
      <c r="AI67" s="84"/>
      <c r="AJ67" s="58"/>
      <c r="AK67" s="51"/>
      <c r="AL67" s="51"/>
      <c r="AM67" s="51"/>
      <c r="AN67" s="48"/>
      <c r="AO67" s="48"/>
      <c r="AP67" s="48"/>
    </row>
    <row r="68" spans="1:42" ht="15" customHeight="1" x14ac:dyDescent="0.35">
      <c r="A68" s="530" t="s">
        <v>391</v>
      </c>
      <c r="B68" s="495"/>
      <c r="C68" s="137"/>
      <c r="D68" s="517"/>
      <c r="E68" s="517"/>
      <c r="F68" s="517" t="e">
        <f>D68/E69</f>
        <v>#DIV/0!</v>
      </c>
      <c r="G68" s="517"/>
      <c r="H68" s="107">
        <v>0.5</v>
      </c>
      <c r="I68" s="517" t="e">
        <f>F68*H68</f>
        <v>#DIV/0!</v>
      </c>
      <c r="J68" s="518"/>
      <c r="L68" s="48"/>
      <c r="M68" s="48"/>
      <c r="N68" s="48"/>
      <c r="O68" s="48"/>
      <c r="P68" s="48"/>
      <c r="Q68" s="48"/>
      <c r="R68" s="48"/>
      <c r="S68" s="48"/>
      <c r="T68" s="48"/>
      <c r="U68" s="48"/>
      <c r="V68" s="48"/>
      <c r="W68" s="48"/>
      <c r="X68" s="48"/>
      <c r="Y68" s="48"/>
      <c r="Z68" s="48"/>
      <c r="AA68" s="48"/>
      <c r="AB68" s="48"/>
      <c r="AC68" s="48"/>
      <c r="AD68" s="48"/>
      <c r="AE68" s="48"/>
      <c r="AF68" s="84"/>
      <c r="AG68" s="84"/>
      <c r="AH68" s="84"/>
      <c r="AI68" s="84"/>
      <c r="AJ68" s="58"/>
      <c r="AK68" s="51"/>
      <c r="AL68" s="51"/>
      <c r="AM68" s="51"/>
      <c r="AN68" s="48"/>
      <c r="AO68" s="48"/>
      <c r="AP68" s="48"/>
    </row>
    <row r="69" spans="1:42" ht="15" customHeight="1" thickBot="1" x14ac:dyDescent="0.4">
      <c r="A69" s="600"/>
      <c r="B69" s="601"/>
      <c r="C69" s="601"/>
      <c r="D69" s="105" t="s">
        <v>394</v>
      </c>
      <c r="E69" s="106">
        <f>SUM(D64:E68)</f>
        <v>0</v>
      </c>
      <c r="F69" s="601"/>
      <c r="G69" s="601"/>
      <c r="H69" s="601"/>
      <c r="I69" s="105" t="s">
        <v>395</v>
      </c>
      <c r="J69" s="144" t="e">
        <f>SUM(I64:J68)</f>
        <v>#DIV/0!</v>
      </c>
      <c r="L69" s="48"/>
      <c r="M69" s="48"/>
      <c r="N69" s="48"/>
      <c r="O69" s="48"/>
      <c r="P69" s="48"/>
      <c r="Q69" s="48"/>
      <c r="R69" s="48"/>
      <c r="S69" s="48"/>
      <c r="T69" s="48"/>
      <c r="U69" s="48"/>
      <c r="V69" s="48"/>
      <c r="W69" s="48"/>
      <c r="X69" s="48"/>
      <c r="Y69" s="48"/>
      <c r="Z69" s="48"/>
      <c r="AA69" s="48"/>
      <c r="AB69" s="48"/>
      <c r="AC69" s="48"/>
      <c r="AD69" s="48"/>
      <c r="AE69" s="48"/>
      <c r="AF69" s="84"/>
      <c r="AG69" s="84"/>
      <c r="AH69" s="84"/>
      <c r="AI69" s="84"/>
      <c r="AJ69" s="58"/>
      <c r="AK69" s="51"/>
      <c r="AL69" s="51"/>
      <c r="AM69" s="51"/>
      <c r="AN69" s="48"/>
      <c r="AO69" s="48"/>
      <c r="AP69" s="48"/>
    </row>
    <row r="70" spans="1:42" ht="15" customHeight="1" x14ac:dyDescent="0.35">
      <c r="L70" s="48"/>
      <c r="M70" s="48"/>
      <c r="N70" s="48"/>
      <c r="O70" s="48"/>
      <c r="P70" s="48"/>
      <c r="Q70" s="48"/>
      <c r="R70" s="48"/>
      <c r="S70" s="48"/>
      <c r="T70" s="48"/>
      <c r="U70" s="48"/>
      <c r="V70" s="48"/>
      <c r="W70" s="48"/>
      <c r="X70" s="48"/>
      <c r="Y70" s="48"/>
      <c r="Z70" s="48"/>
      <c r="AA70" s="48"/>
      <c r="AB70" s="48"/>
      <c r="AC70" s="48"/>
      <c r="AD70" s="48"/>
      <c r="AE70" s="48"/>
      <c r="AF70" s="84"/>
      <c r="AG70" s="84"/>
      <c r="AH70" s="84"/>
      <c r="AI70" s="84"/>
      <c r="AJ70" s="58"/>
      <c r="AK70" s="51"/>
      <c r="AL70" s="51"/>
      <c r="AM70" s="51"/>
      <c r="AN70" s="48"/>
      <c r="AO70" s="48"/>
      <c r="AP70" s="48"/>
    </row>
    <row r="71" spans="1:42" ht="15" customHeight="1" x14ac:dyDescent="0.35">
      <c r="A71" s="525" t="s">
        <v>396</v>
      </c>
      <c r="B71" s="525"/>
      <c r="C71" s="525"/>
      <c r="D71" s="525"/>
      <c r="E71" s="525"/>
      <c r="F71" s="525"/>
      <c r="G71" s="525"/>
      <c r="H71" s="525"/>
      <c r="I71" s="525"/>
      <c r="J71" s="525"/>
      <c r="L71" s="48"/>
      <c r="M71" s="48"/>
      <c r="N71" s="48"/>
      <c r="O71" s="48"/>
      <c r="P71" s="48"/>
      <c r="Q71" s="48"/>
      <c r="R71" s="48"/>
      <c r="S71" s="48"/>
      <c r="T71" s="48"/>
      <c r="U71" s="48"/>
      <c r="V71" s="48"/>
      <c r="W71" s="48"/>
      <c r="X71" s="48"/>
      <c r="Y71" s="48"/>
      <c r="Z71" s="48"/>
      <c r="AA71" s="48"/>
      <c r="AB71" s="48"/>
      <c r="AC71" s="48"/>
      <c r="AD71" s="48"/>
      <c r="AE71" s="48"/>
      <c r="AF71" s="51"/>
      <c r="AG71" s="51"/>
      <c r="AH71" s="51"/>
      <c r="AI71" s="51"/>
      <c r="AJ71" s="51"/>
      <c r="AK71" s="48"/>
      <c r="AL71" s="10"/>
      <c r="AM71" s="10"/>
      <c r="AN71" s="48"/>
      <c r="AO71" s="48"/>
      <c r="AP71" s="48"/>
    </row>
    <row r="72" spans="1:42" ht="15" customHeight="1" x14ac:dyDescent="0.35">
      <c r="A72" s="526" t="s">
        <v>466</v>
      </c>
      <c r="B72" s="526"/>
      <c r="C72" s="526"/>
      <c r="D72" s="526"/>
      <c r="E72" s="526"/>
      <c r="F72" s="526"/>
      <c r="G72" s="526"/>
      <c r="H72" s="526"/>
      <c r="I72" s="526"/>
      <c r="J72" s="526"/>
      <c r="L72" s="48"/>
      <c r="M72" s="48"/>
      <c r="N72" s="48"/>
      <c r="O72" s="48"/>
      <c r="P72" s="48"/>
      <c r="Q72" s="48"/>
      <c r="R72" s="48"/>
      <c r="S72" s="48"/>
      <c r="T72" s="48"/>
      <c r="U72" s="48"/>
      <c r="V72" s="48"/>
      <c r="W72" s="48"/>
      <c r="X72" s="48"/>
      <c r="Y72" s="48"/>
      <c r="Z72" s="48"/>
      <c r="AA72" s="48"/>
      <c r="AB72" s="48"/>
      <c r="AC72" s="48"/>
      <c r="AD72" s="48"/>
      <c r="AE72" s="48"/>
      <c r="AF72" s="80"/>
      <c r="AG72" s="80"/>
      <c r="AH72" s="80"/>
      <c r="AI72" s="80"/>
      <c r="AJ72" s="76"/>
      <c r="AK72" s="77"/>
      <c r="AL72" s="51"/>
      <c r="AM72" s="51"/>
      <c r="AN72" s="48"/>
      <c r="AO72" s="48"/>
      <c r="AP72" s="48"/>
    </row>
    <row r="73" spans="1:42" ht="15" customHeight="1" thickBot="1" x14ac:dyDescent="0.4">
      <c r="A73" s="526"/>
      <c r="B73" s="526"/>
      <c r="C73" s="526"/>
      <c r="D73" s="526"/>
      <c r="E73" s="526"/>
      <c r="F73" s="526"/>
      <c r="G73" s="526"/>
      <c r="H73" s="526"/>
      <c r="I73" s="526"/>
      <c r="J73" s="526"/>
      <c r="L73" s="48"/>
      <c r="M73" s="48"/>
      <c r="N73" s="48"/>
      <c r="O73" s="48"/>
      <c r="P73" s="48"/>
      <c r="Q73" s="48"/>
      <c r="R73" s="48"/>
      <c r="S73" s="48"/>
      <c r="T73" s="48"/>
      <c r="U73" s="48"/>
      <c r="V73" s="48"/>
      <c r="W73" s="48"/>
      <c r="X73" s="48"/>
      <c r="Y73" s="48"/>
      <c r="Z73" s="48"/>
      <c r="AA73" s="48"/>
      <c r="AB73" s="48"/>
      <c r="AC73" s="48"/>
      <c r="AD73" s="48"/>
      <c r="AE73" s="48"/>
      <c r="AF73" s="80"/>
      <c r="AG73" s="80"/>
      <c r="AH73" s="80"/>
      <c r="AI73" s="80"/>
      <c r="AJ73" s="76"/>
      <c r="AK73" s="77"/>
      <c r="AL73" s="51"/>
      <c r="AM73" s="51"/>
      <c r="AN73" s="48"/>
      <c r="AO73" s="48"/>
      <c r="AP73" s="48"/>
    </row>
    <row r="74" spans="1:42" ht="15" customHeight="1" x14ac:dyDescent="0.35">
      <c r="A74" s="492" t="s">
        <v>463</v>
      </c>
      <c r="B74" s="493"/>
      <c r="C74" s="493"/>
      <c r="D74" s="493"/>
      <c r="E74" s="145" t="e">
        <f>(J28+J44)/(A17+A35)</f>
        <v>#DIV/0!</v>
      </c>
      <c r="F74" s="527" t="s">
        <v>386</v>
      </c>
      <c r="G74" s="527"/>
      <c r="H74" s="527"/>
      <c r="I74" s="527"/>
      <c r="J74" s="528"/>
      <c r="L74" s="48"/>
      <c r="M74" s="48"/>
      <c r="N74" s="48"/>
      <c r="O74" s="48"/>
      <c r="P74" s="48"/>
      <c r="Q74" s="48"/>
      <c r="R74" s="48"/>
      <c r="S74" s="48"/>
      <c r="T74" s="48"/>
      <c r="U74" s="48"/>
      <c r="V74" s="48"/>
      <c r="W74" s="48"/>
      <c r="X74" s="48"/>
      <c r="Y74" s="48"/>
      <c r="Z74" s="48"/>
      <c r="AA74" s="48"/>
      <c r="AB74" s="48"/>
      <c r="AC74" s="48"/>
      <c r="AD74" s="48"/>
      <c r="AE74" s="48"/>
      <c r="AF74" s="80"/>
      <c r="AG74" s="80"/>
      <c r="AH74" s="80"/>
      <c r="AI74" s="80"/>
      <c r="AJ74" s="76"/>
      <c r="AK74" s="77"/>
      <c r="AL74" s="51"/>
      <c r="AM74" s="51"/>
      <c r="AN74" s="48"/>
      <c r="AO74" s="48"/>
      <c r="AP74" s="48"/>
    </row>
    <row r="75" spans="1:42" ht="15" customHeight="1" x14ac:dyDescent="0.35">
      <c r="A75" s="530" t="s">
        <v>397</v>
      </c>
      <c r="B75" s="495"/>
      <c r="C75" s="495"/>
      <c r="D75" s="495"/>
      <c r="E75" s="495"/>
      <c r="F75" s="515">
        <v>0</v>
      </c>
      <c r="G75" s="515"/>
      <c r="H75" s="515"/>
      <c r="I75" s="515"/>
      <c r="J75" s="516"/>
      <c r="L75" s="48"/>
      <c r="M75" s="48"/>
      <c r="N75" s="48"/>
      <c r="O75" s="48"/>
      <c r="P75" s="48"/>
      <c r="Q75" s="48"/>
      <c r="R75" s="48"/>
      <c r="S75" s="48"/>
      <c r="T75" s="48"/>
      <c r="U75" s="48"/>
      <c r="V75" s="48"/>
      <c r="W75" s="48"/>
      <c r="X75" s="48"/>
      <c r="Y75" s="48"/>
      <c r="Z75" s="48"/>
      <c r="AA75" s="48"/>
      <c r="AB75" s="48"/>
      <c r="AC75" s="48"/>
      <c r="AD75" s="48"/>
      <c r="AE75" s="48"/>
      <c r="AF75" s="51"/>
      <c r="AG75" s="51"/>
      <c r="AH75" s="51"/>
      <c r="AI75" s="51"/>
      <c r="AJ75" s="51"/>
      <c r="AK75" s="48"/>
      <c r="AL75" s="10"/>
      <c r="AM75" s="10"/>
      <c r="AN75" s="48"/>
      <c r="AO75" s="48"/>
      <c r="AP75" s="48"/>
    </row>
    <row r="76" spans="1:42" ht="15" customHeight="1" x14ac:dyDescent="0.35">
      <c r="A76" s="530" t="s">
        <v>398</v>
      </c>
      <c r="B76" s="495"/>
      <c r="C76" s="495"/>
      <c r="D76" s="495"/>
      <c r="E76" s="495"/>
      <c r="F76" s="515">
        <v>0.1</v>
      </c>
      <c r="G76" s="515"/>
      <c r="H76" s="515"/>
      <c r="I76" s="515"/>
      <c r="J76" s="516"/>
      <c r="L76" s="48"/>
      <c r="M76" s="48"/>
      <c r="N76" s="48"/>
      <c r="O76" s="48"/>
      <c r="P76" s="48"/>
      <c r="Q76" s="48"/>
      <c r="R76" s="48"/>
      <c r="S76" s="48"/>
      <c r="T76" s="48"/>
      <c r="U76" s="48"/>
      <c r="V76" s="48"/>
      <c r="W76" s="48"/>
      <c r="X76" s="48"/>
      <c r="Y76" s="48"/>
      <c r="Z76" s="48"/>
      <c r="AA76" s="48"/>
      <c r="AB76" s="48"/>
      <c r="AC76" s="48"/>
      <c r="AD76" s="48"/>
      <c r="AE76" s="48"/>
      <c r="AF76" s="83"/>
      <c r="AG76" s="83"/>
      <c r="AH76" s="83"/>
      <c r="AI76" s="83"/>
      <c r="AJ76" s="83"/>
      <c r="AK76" s="83"/>
      <c r="AL76" s="10"/>
      <c r="AM76" s="10"/>
      <c r="AN76" s="48"/>
      <c r="AO76" s="48"/>
      <c r="AP76" s="48"/>
    </row>
    <row r="77" spans="1:42" ht="15" customHeight="1" x14ac:dyDescent="0.35">
      <c r="A77" s="530" t="s">
        <v>399</v>
      </c>
      <c r="B77" s="495"/>
      <c r="C77" s="495"/>
      <c r="D77" s="495"/>
      <c r="E77" s="495"/>
      <c r="F77" s="515">
        <v>0.2</v>
      </c>
      <c r="G77" s="515"/>
      <c r="H77" s="515"/>
      <c r="I77" s="515"/>
      <c r="J77" s="516"/>
      <c r="L77" s="48"/>
      <c r="M77" s="48"/>
      <c r="N77" s="48"/>
      <c r="O77" s="48"/>
      <c r="P77" s="48"/>
      <c r="Q77" s="48"/>
      <c r="R77" s="48"/>
      <c r="S77" s="48"/>
      <c r="T77" s="48"/>
      <c r="U77" s="48"/>
      <c r="V77" s="48"/>
      <c r="W77" s="48"/>
      <c r="X77" s="48"/>
      <c r="Y77" s="48"/>
      <c r="Z77" s="48"/>
      <c r="AA77" s="48"/>
      <c r="AB77" s="48"/>
      <c r="AC77" s="48"/>
      <c r="AD77" s="48"/>
      <c r="AE77" s="48"/>
      <c r="AF77" s="82"/>
      <c r="AG77" s="82"/>
      <c r="AH77" s="82"/>
      <c r="AI77" s="82"/>
      <c r="AJ77" s="77"/>
      <c r="AK77" s="48"/>
      <c r="AL77" s="10"/>
      <c r="AM77" s="10"/>
      <c r="AN77" s="48"/>
      <c r="AO77" s="48"/>
      <c r="AP77" s="48"/>
    </row>
    <row r="78" spans="1:42" ht="15" customHeight="1" x14ac:dyDescent="0.35">
      <c r="A78" s="514" t="s">
        <v>400</v>
      </c>
      <c r="B78" s="433"/>
      <c r="C78" s="433"/>
      <c r="D78" s="433"/>
      <c r="E78" s="433"/>
      <c r="F78" s="519">
        <v>0.3</v>
      </c>
      <c r="G78" s="519"/>
      <c r="H78" s="519"/>
      <c r="I78" s="519"/>
      <c r="J78" s="520"/>
      <c r="L78" s="48"/>
      <c r="M78" s="48"/>
      <c r="N78" s="48"/>
      <c r="O78" s="48"/>
      <c r="P78" s="48"/>
      <c r="Q78" s="48"/>
      <c r="R78" s="48"/>
      <c r="S78" s="48"/>
      <c r="T78" s="48"/>
      <c r="U78" s="48"/>
      <c r="V78" s="48"/>
      <c r="W78" s="48"/>
      <c r="X78" s="48"/>
      <c r="Y78" s="48"/>
      <c r="Z78" s="48"/>
      <c r="AA78" s="48"/>
      <c r="AB78" s="48"/>
      <c r="AC78" s="48"/>
      <c r="AD78" s="48"/>
      <c r="AE78" s="48"/>
      <c r="AF78" s="80"/>
      <c r="AG78" s="80"/>
      <c r="AH78" s="80"/>
      <c r="AI78" s="80"/>
      <c r="AJ78" s="52"/>
      <c r="AK78" s="77"/>
      <c r="AL78" s="51"/>
      <c r="AM78" s="51"/>
      <c r="AN78" s="48"/>
      <c r="AO78" s="48"/>
      <c r="AP78" s="48"/>
    </row>
    <row r="79" spans="1:42" ht="15" customHeight="1" thickBot="1" x14ac:dyDescent="0.4">
      <c r="A79" s="521"/>
      <c r="B79" s="431"/>
      <c r="C79" s="431"/>
      <c r="D79" s="431"/>
      <c r="E79" s="522"/>
      <c r="F79" s="108"/>
      <c r="G79" s="109" t="s">
        <v>401</v>
      </c>
      <c r="H79" s="143" t="e">
        <f>_xlfn.IFS(L5=TRUE,0,M5=TRUE,0.1,N5=TRUE,0.2,O5=TRUE,0.3)</f>
        <v>#N/A</v>
      </c>
      <c r="I79" s="110"/>
      <c r="J79" s="111"/>
      <c r="L79" s="48"/>
      <c r="M79" s="48"/>
      <c r="N79" s="48"/>
      <c r="O79" s="48"/>
      <c r="P79" s="48"/>
      <c r="Q79" s="48"/>
      <c r="R79" s="48"/>
      <c r="S79" s="48"/>
      <c r="T79" s="48"/>
      <c r="U79" s="48"/>
      <c r="V79" s="48"/>
      <c r="W79" s="48"/>
      <c r="X79" s="48"/>
      <c r="Y79" s="48"/>
      <c r="Z79" s="48"/>
      <c r="AA79" s="48"/>
      <c r="AB79" s="48"/>
      <c r="AC79" s="48"/>
      <c r="AD79" s="48"/>
      <c r="AE79" s="48"/>
      <c r="AF79" s="80"/>
      <c r="AG79" s="80"/>
      <c r="AH79" s="80"/>
      <c r="AI79" s="80"/>
      <c r="AJ79" s="52"/>
      <c r="AK79" s="77"/>
      <c r="AL79" s="51"/>
      <c r="AM79" s="51"/>
      <c r="AN79" s="48"/>
      <c r="AO79" s="48"/>
      <c r="AP79" s="48"/>
    </row>
    <row r="80" spans="1:42" ht="15" customHeight="1" x14ac:dyDescent="0.35">
      <c r="L80" s="48"/>
      <c r="M80" s="48"/>
      <c r="N80" s="48"/>
      <c r="O80" s="48"/>
      <c r="P80" s="48"/>
      <c r="Q80" s="48"/>
      <c r="R80" s="48"/>
      <c r="S80" s="48"/>
      <c r="T80" s="48"/>
      <c r="U80" s="48"/>
      <c r="V80" s="48"/>
      <c r="W80" s="48"/>
      <c r="X80" s="48"/>
      <c r="Y80" s="48"/>
      <c r="Z80" s="48"/>
      <c r="AA80" s="48"/>
      <c r="AB80" s="48"/>
      <c r="AC80" s="48"/>
      <c r="AD80" s="48"/>
      <c r="AE80" s="48"/>
      <c r="AF80" s="80"/>
      <c r="AG80" s="80"/>
      <c r="AH80" s="80"/>
      <c r="AI80" s="80"/>
      <c r="AJ80" s="10"/>
      <c r="AK80" s="51"/>
      <c r="AL80" s="51"/>
      <c r="AM80" s="51"/>
      <c r="AN80" s="48"/>
      <c r="AO80" s="48"/>
      <c r="AP80" s="48"/>
    </row>
    <row r="81" spans="1:42" ht="15" customHeight="1" x14ac:dyDescent="0.35">
      <c r="A81" s="525" t="s">
        <v>402</v>
      </c>
      <c r="B81" s="525"/>
      <c r="C81" s="525"/>
      <c r="D81" s="525"/>
      <c r="E81" s="525"/>
      <c r="F81" s="525"/>
      <c r="G81" s="525"/>
      <c r="H81" s="525"/>
      <c r="I81" s="525"/>
      <c r="J81" s="525"/>
      <c r="L81" s="48"/>
      <c r="M81" s="48"/>
      <c r="N81" s="48"/>
      <c r="O81" s="48"/>
      <c r="P81" s="48"/>
      <c r="Q81" s="48"/>
      <c r="R81" s="48"/>
      <c r="S81" s="48"/>
      <c r="T81" s="48"/>
      <c r="U81" s="48"/>
      <c r="V81" s="48"/>
      <c r="W81" s="48"/>
      <c r="X81" s="48"/>
      <c r="Y81" s="48"/>
      <c r="Z81" s="48"/>
      <c r="AA81" s="48"/>
      <c r="AB81" s="48"/>
      <c r="AC81" s="48"/>
      <c r="AD81" s="48"/>
      <c r="AE81" s="48"/>
      <c r="AF81" s="80"/>
      <c r="AG81" s="80"/>
      <c r="AH81" s="80"/>
      <c r="AI81" s="80"/>
      <c r="AJ81" s="10"/>
      <c r="AK81" s="51"/>
      <c r="AL81" s="51"/>
      <c r="AM81" s="51"/>
      <c r="AN81" s="48"/>
      <c r="AO81" s="48"/>
      <c r="AP81" s="48"/>
    </row>
    <row r="82" spans="1:42" ht="15" customHeight="1" x14ac:dyDescent="0.35">
      <c r="A82" s="599" t="s">
        <v>403</v>
      </c>
      <c r="B82" s="599"/>
      <c r="C82" s="599"/>
      <c r="D82" s="599"/>
      <c r="E82" s="599"/>
      <c r="F82" s="599"/>
      <c r="G82" s="599"/>
      <c r="H82" s="599"/>
      <c r="I82" s="599"/>
      <c r="J82" s="599"/>
      <c r="L82" s="48"/>
      <c r="M82" s="48"/>
      <c r="N82" s="48"/>
      <c r="O82" s="48"/>
      <c r="P82" s="48"/>
      <c r="Q82" s="48"/>
      <c r="R82" s="48"/>
      <c r="S82" s="48"/>
      <c r="T82" s="48"/>
      <c r="U82" s="48"/>
      <c r="V82" s="48"/>
      <c r="W82" s="48"/>
      <c r="X82" s="48"/>
      <c r="Y82" s="48"/>
      <c r="Z82" s="48"/>
      <c r="AA82" s="48"/>
      <c r="AB82" s="48"/>
      <c r="AC82" s="48"/>
      <c r="AD82" s="48"/>
      <c r="AE82" s="48"/>
      <c r="AF82" s="80"/>
      <c r="AG82" s="80"/>
      <c r="AH82" s="80"/>
      <c r="AI82" s="80"/>
      <c r="AJ82" s="52"/>
      <c r="AK82" s="77"/>
      <c r="AL82" s="51"/>
      <c r="AM82" s="51"/>
      <c r="AN82" s="48"/>
      <c r="AO82" s="48"/>
      <c r="AP82" s="48"/>
    </row>
    <row r="83" spans="1:42" ht="15" customHeight="1" x14ac:dyDescent="0.35">
      <c r="A83" s="599" t="s">
        <v>404</v>
      </c>
      <c r="B83" s="599"/>
      <c r="C83" s="599"/>
      <c r="D83" s="599"/>
      <c r="E83" s="599"/>
      <c r="F83" s="599"/>
      <c r="G83" s="599"/>
      <c r="H83" s="599"/>
      <c r="I83" s="599"/>
      <c r="J83" s="599"/>
      <c r="L83" s="48"/>
      <c r="M83" s="48"/>
      <c r="N83" s="48"/>
      <c r="O83" s="48"/>
      <c r="P83" s="48"/>
      <c r="Q83" s="48"/>
      <c r="R83" s="48"/>
      <c r="S83" s="48"/>
      <c r="T83" s="48"/>
      <c r="U83" s="48"/>
      <c r="V83" s="48"/>
      <c r="W83" s="48"/>
      <c r="X83" s="48"/>
      <c r="Y83" s="48"/>
      <c r="Z83" s="48"/>
      <c r="AA83" s="48"/>
      <c r="AB83" s="48"/>
      <c r="AC83" s="48"/>
      <c r="AD83" s="48"/>
      <c r="AE83" s="48"/>
      <c r="AF83" s="82"/>
      <c r="AG83" s="82"/>
      <c r="AH83" s="82"/>
      <c r="AI83" s="82"/>
      <c r="AJ83" s="77"/>
      <c r="AK83" s="48"/>
      <c r="AL83" s="10"/>
      <c r="AM83" s="10"/>
      <c r="AN83" s="48"/>
      <c r="AO83" s="48"/>
      <c r="AP83" s="48"/>
    </row>
    <row r="84" spans="1:42" ht="15" customHeight="1" x14ac:dyDescent="0.35">
      <c r="A84" s="599" t="s">
        <v>405</v>
      </c>
      <c r="B84" s="599"/>
      <c r="C84" s="599"/>
      <c r="D84" s="599"/>
      <c r="E84" s="599"/>
      <c r="F84" s="599"/>
      <c r="G84" s="599"/>
      <c r="H84" s="599"/>
      <c r="I84" s="599"/>
      <c r="J84" s="599"/>
      <c r="L84" s="48"/>
      <c r="M84" s="48"/>
      <c r="N84" s="48"/>
      <c r="O84" s="48"/>
      <c r="P84" s="48"/>
      <c r="Q84" s="48"/>
      <c r="R84" s="48"/>
      <c r="S84" s="48"/>
      <c r="T84" s="48"/>
      <c r="U84" s="48"/>
      <c r="V84" s="48"/>
      <c r="W84" s="48"/>
      <c r="X84" s="48"/>
      <c r="Y84" s="48"/>
      <c r="Z84" s="48"/>
      <c r="AA84" s="48"/>
      <c r="AB84" s="48"/>
      <c r="AC84" s="48"/>
      <c r="AD84" s="48"/>
      <c r="AE84" s="48"/>
      <c r="AF84" s="80"/>
      <c r="AG84" s="80"/>
      <c r="AH84" s="80"/>
      <c r="AI84" s="80"/>
      <c r="AJ84" s="76"/>
      <c r="AK84" s="77"/>
      <c r="AL84" s="51"/>
      <c r="AM84" s="51"/>
      <c r="AN84" s="48"/>
      <c r="AO84" s="48"/>
      <c r="AP84" s="48"/>
    </row>
    <row r="85" spans="1:42" ht="15" customHeight="1" x14ac:dyDescent="0.35">
      <c r="A85" s="599" t="s">
        <v>409</v>
      </c>
      <c r="B85" s="599"/>
      <c r="C85" s="599"/>
      <c r="D85" s="599"/>
      <c r="E85" s="599"/>
      <c r="F85" s="599"/>
      <c r="G85" s="599"/>
      <c r="H85" s="599"/>
      <c r="I85" s="599"/>
      <c r="J85" s="599"/>
      <c r="L85" s="48"/>
      <c r="M85" s="48"/>
      <c r="N85" s="48"/>
      <c r="O85" s="48"/>
      <c r="P85" s="48"/>
      <c r="Q85" s="48"/>
      <c r="R85" s="48"/>
      <c r="S85" s="48"/>
      <c r="T85" s="48"/>
      <c r="U85" s="48"/>
      <c r="V85" s="48"/>
      <c r="W85" s="48"/>
      <c r="X85" s="48"/>
      <c r="Y85" s="48"/>
      <c r="Z85" s="48"/>
      <c r="AA85" s="48"/>
      <c r="AB85" s="48"/>
      <c r="AC85" s="48"/>
      <c r="AD85" s="48"/>
      <c r="AE85" s="48"/>
      <c r="AF85" s="80"/>
      <c r="AG85" s="80"/>
      <c r="AH85" s="80"/>
      <c r="AI85" s="80"/>
      <c r="AJ85" s="76"/>
      <c r="AK85" s="77"/>
      <c r="AL85" s="51"/>
      <c r="AM85" s="51"/>
      <c r="AN85" s="48"/>
      <c r="AO85" s="48"/>
      <c r="AP85" s="48"/>
    </row>
    <row r="86" spans="1:42" ht="15" customHeight="1" x14ac:dyDescent="0.35">
      <c r="A86" s="599" t="s">
        <v>406</v>
      </c>
      <c r="B86" s="599"/>
      <c r="C86" s="599"/>
      <c r="D86" s="599"/>
      <c r="E86" s="599"/>
      <c r="F86" s="599"/>
      <c r="G86" s="599"/>
      <c r="H86" s="599"/>
      <c r="I86" s="599"/>
      <c r="J86" s="599"/>
      <c r="L86" s="48"/>
      <c r="M86" s="48"/>
      <c r="N86" s="48"/>
      <c r="O86" s="48"/>
      <c r="P86" s="48"/>
      <c r="Q86" s="48"/>
      <c r="R86" s="48"/>
      <c r="S86" s="48"/>
      <c r="T86" s="48"/>
      <c r="U86" s="48"/>
      <c r="V86" s="48"/>
      <c r="W86" s="48"/>
      <c r="X86" s="48"/>
      <c r="Y86" s="48"/>
      <c r="Z86" s="48"/>
      <c r="AA86" s="48"/>
      <c r="AB86" s="48"/>
      <c r="AC86" s="48"/>
      <c r="AD86" s="48"/>
      <c r="AE86" s="48"/>
      <c r="AF86" s="81"/>
      <c r="AG86" s="81"/>
      <c r="AH86" s="81"/>
      <c r="AI86" s="81"/>
      <c r="AJ86" s="77"/>
      <c r="AK86" s="48"/>
      <c r="AL86" s="10"/>
      <c r="AM86" s="10"/>
      <c r="AN86" s="48"/>
      <c r="AO86" s="48"/>
      <c r="AP86" s="48"/>
    </row>
    <row r="87" spans="1:42" ht="15" customHeight="1" x14ac:dyDescent="0.35">
      <c r="A87" s="599" t="s">
        <v>407</v>
      </c>
      <c r="B87" s="599"/>
      <c r="C87" s="599"/>
      <c r="D87" s="599"/>
      <c r="E87" s="599"/>
      <c r="F87" s="599"/>
      <c r="G87" s="599"/>
      <c r="H87" s="599"/>
      <c r="I87" s="599"/>
      <c r="J87" s="599"/>
      <c r="L87" s="48"/>
      <c r="M87" s="48"/>
      <c r="N87" s="48"/>
      <c r="O87" s="48"/>
      <c r="P87" s="48"/>
      <c r="Q87" s="48"/>
      <c r="R87" s="48"/>
      <c r="S87" s="48"/>
      <c r="T87" s="48"/>
      <c r="U87" s="48"/>
      <c r="V87" s="48"/>
      <c r="W87" s="48"/>
      <c r="X87" s="48"/>
      <c r="Y87" s="48"/>
      <c r="Z87" s="48"/>
      <c r="AA87" s="48"/>
      <c r="AB87" s="48"/>
      <c r="AC87" s="48"/>
      <c r="AD87" s="48"/>
      <c r="AE87" s="48"/>
      <c r="AF87" s="80"/>
      <c r="AG87" s="80"/>
      <c r="AH87" s="80"/>
      <c r="AI87" s="80"/>
      <c r="AJ87" s="52"/>
      <c r="AK87" s="77"/>
      <c r="AL87" s="51"/>
      <c r="AM87" s="51"/>
      <c r="AN87" s="48"/>
      <c r="AO87" s="48"/>
      <c r="AP87" s="48"/>
    </row>
    <row r="88" spans="1:42" ht="15" customHeight="1" x14ac:dyDescent="0.35">
      <c r="A88" s="599" t="s">
        <v>408</v>
      </c>
      <c r="B88" s="599"/>
      <c r="C88" s="599"/>
      <c r="D88" s="599"/>
      <c r="E88" s="599"/>
      <c r="F88" s="599"/>
      <c r="G88" s="599"/>
      <c r="H88" s="599"/>
      <c r="I88" s="599"/>
      <c r="J88" s="599"/>
      <c r="L88" s="48"/>
      <c r="M88" s="48"/>
      <c r="N88" s="48"/>
      <c r="O88" s="48"/>
      <c r="P88" s="48"/>
      <c r="Q88" s="48"/>
      <c r="R88" s="48"/>
      <c r="S88" s="48"/>
      <c r="T88" s="48"/>
      <c r="U88" s="48"/>
      <c r="V88" s="48"/>
      <c r="W88" s="48"/>
      <c r="X88" s="48"/>
      <c r="Y88" s="48"/>
      <c r="Z88" s="48"/>
      <c r="AA88" s="48"/>
      <c r="AB88" s="48"/>
      <c r="AC88" s="48"/>
      <c r="AD88" s="48"/>
      <c r="AE88" s="48"/>
      <c r="AF88" s="80"/>
      <c r="AG88" s="80"/>
      <c r="AH88" s="80"/>
      <c r="AI88" s="80"/>
      <c r="AJ88" s="52"/>
      <c r="AK88" s="77"/>
      <c r="AL88" s="51"/>
      <c r="AM88" s="51"/>
      <c r="AN88" s="48"/>
      <c r="AO88" s="48"/>
      <c r="AP88" s="48"/>
    </row>
    <row r="89" spans="1:42" ht="15" customHeight="1" x14ac:dyDescent="0.35">
      <c r="A89" s="599" t="s">
        <v>410</v>
      </c>
      <c r="B89" s="599"/>
      <c r="C89" s="599"/>
      <c r="D89" s="599"/>
      <c r="E89" s="599"/>
      <c r="F89" s="599"/>
      <c r="G89" s="599"/>
      <c r="H89" s="599"/>
      <c r="I89" s="599"/>
      <c r="J89" s="599"/>
      <c r="L89" s="48"/>
      <c r="M89" s="48"/>
      <c r="N89" s="48"/>
      <c r="O89" s="48"/>
      <c r="P89" s="48"/>
      <c r="Q89" s="48"/>
      <c r="R89" s="48"/>
      <c r="S89" s="48"/>
      <c r="T89" s="48"/>
      <c r="U89" s="48"/>
      <c r="V89" s="48"/>
      <c r="W89" s="48"/>
      <c r="X89" s="48"/>
      <c r="Y89" s="48"/>
      <c r="Z89" s="48"/>
      <c r="AA89" s="48"/>
      <c r="AB89" s="48"/>
      <c r="AC89" s="48"/>
      <c r="AD89" s="48"/>
      <c r="AE89" s="48"/>
      <c r="AF89" s="80"/>
      <c r="AG89" s="80"/>
      <c r="AH89" s="80"/>
      <c r="AI89" s="80"/>
      <c r="AJ89" s="52"/>
      <c r="AK89" s="77"/>
      <c r="AL89" s="51"/>
      <c r="AM89" s="51"/>
      <c r="AN89" s="48"/>
      <c r="AO89" s="48"/>
      <c r="AP89" s="48"/>
    </row>
    <row r="90" spans="1:42" ht="15" customHeight="1" thickBot="1" x14ac:dyDescent="0.4">
      <c r="A90" s="599" t="s">
        <v>411</v>
      </c>
      <c r="B90" s="599"/>
      <c r="C90" s="599"/>
      <c r="D90" s="599"/>
      <c r="E90" s="599"/>
      <c r="F90" s="599"/>
      <c r="G90" s="599"/>
      <c r="H90" s="599"/>
      <c r="I90" s="599"/>
      <c r="J90" s="599"/>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row>
    <row r="91" spans="1:42" ht="15" customHeight="1" x14ac:dyDescent="0.35">
      <c r="A91" s="606" t="s">
        <v>461</v>
      </c>
      <c r="B91" s="607"/>
      <c r="C91" s="607"/>
      <c r="D91" s="607"/>
      <c r="E91" s="608"/>
      <c r="F91" s="602" t="s">
        <v>386</v>
      </c>
      <c r="G91" s="603"/>
      <c r="H91" s="603"/>
      <c r="I91" s="603"/>
      <c r="J91" s="604"/>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row>
    <row r="92" spans="1:42" ht="15" customHeight="1" x14ac:dyDescent="0.35">
      <c r="A92" s="609"/>
      <c r="B92" s="610"/>
      <c r="C92" s="610"/>
      <c r="D92" s="610"/>
      <c r="E92" s="611"/>
      <c r="F92" s="511"/>
      <c r="G92" s="512"/>
      <c r="H92" s="512"/>
      <c r="I92" s="512"/>
      <c r="J92" s="605"/>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row>
    <row r="93" spans="1:42" ht="15" customHeight="1" x14ac:dyDescent="0.35">
      <c r="A93" s="530">
        <v>0</v>
      </c>
      <c r="B93" s="495"/>
      <c r="C93" s="495"/>
      <c r="D93" s="495"/>
      <c r="E93" s="495"/>
      <c r="F93" s="515">
        <v>0</v>
      </c>
      <c r="G93" s="515"/>
      <c r="H93" s="515"/>
      <c r="I93" s="515"/>
      <c r="J93" s="516"/>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row>
    <row r="94" spans="1:42" ht="15" customHeight="1" x14ac:dyDescent="0.35">
      <c r="A94" s="530">
        <v>1</v>
      </c>
      <c r="B94" s="495"/>
      <c r="C94" s="495"/>
      <c r="D94" s="495"/>
      <c r="E94" s="495"/>
      <c r="F94" s="515">
        <v>0.1</v>
      </c>
      <c r="G94" s="515"/>
      <c r="H94" s="515"/>
      <c r="I94" s="515"/>
      <c r="J94" s="516"/>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row>
    <row r="95" spans="1:42" ht="15" customHeight="1" x14ac:dyDescent="0.35">
      <c r="A95" s="530">
        <v>2</v>
      </c>
      <c r="B95" s="495"/>
      <c r="C95" s="495"/>
      <c r="D95" s="495"/>
      <c r="E95" s="495"/>
      <c r="F95" s="515">
        <v>0.2</v>
      </c>
      <c r="G95" s="515"/>
      <c r="H95" s="515"/>
      <c r="I95" s="515"/>
      <c r="J95" s="516"/>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row>
    <row r="96" spans="1:42" ht="15" customHeight="1" x14ac:dyDescent="0.35">
      <c r="A96" s="530">
        <v>3</v>
      </c>
      <c r="B96" s="495"/>
      <c r="C96" s="495"/>
      <c r="D96" s="495"/>
      <c r="E96" s="495"/>
      <c r="F96" s="519">
        <v>0.3</v>
      </c>
      <c r="G96" s="519"/>
      <c r="H96" s="519"/>
      <c r="I96" s="519"/>
      <c r="J96" s="520"/>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row>
    <row r="97" spans="1:42" ht="15" customHeight="1" x14ac:dyDescent="0.35">
      <c r="A97" s="485">
        <v>4</v>
      </c>
      <c r="B97" s="424"/>
      <c r="C97" s="424"/>
      <c r="D97" s="424"/>
      <c r="E97" s="423"/>
      <c r="F97" s="519">
        <v>0.4</v>
      </c>
      <c r="G97" s="519"/>
      <c r="H97" s="519"/>
      <c r="I97" s="519"/>
      <c r="J97" s="520"/>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row>
    <row r="98" spans="1:42" ht="15" customHeight="1" x14ac:dyDescent="0.35">
      <c r="A98" s="485">
        <v>5</v>
      </c>
      <c r="B98" s="424"/>
      <c r="C98" s="424"/>
      <c r="D98" s="424"/>
      <c r="E98" s="423"/>
      <c r="F98" s="519">
        <v>0.5</v>
      </c>
      <c r="G98" s="519"/>
      <c r="H98" s="519"/>
      <c r="I98" s="519"/>
      <c r="J98" s="520"/>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row>
    <row r="99" spans="1:42" ht="15" customHeight="1" thickBot="1" x14ac:dyDescent="0.4">
      <c r="A99" s="521"/>
      <c r="B99" s="431"/>
      <c r="C99" s="431"/>
      <c r="D99" s="431"/>
      <c r="E99" s="522"/>
      <c r="F99" s="108"/>
      <c r="G99" s="109" t="s">
        <v>412</v>
      </c>
      <c r="H99" s="143" t="e">
        <f>_xlfn.IFS(L2=TRUE,0,M2=TRUE,0.1,N2=TRUE,0.2,O2=TRUE,0.3,P2=TRUE,0.4,Q2=TRUE,0.5)</f>
        <v>#N/A</v>
      </c>
      <c r="I99" s="110"/>
      <c r="J99" s="111"/>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row>
    <row r="100" spans="1:42" ht="15" customHeight="1" x14ac:dyDescent="0.35">
      <c r="A100" s="421" t="s">
        <v>458</v>
      </c>
      <c r="B100" s="421"/>
      <c r="C100" s="421"/>
      <c r="D100" s="421"/>
      <c r="E100" s="421"/>
      <c r="F100" s="421"/>
      <c r="G100" s="421"/>
      <c r="H100" s="421"/>
      <c r="I100" s="421"/>
      <c r="J100" s="421"/>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row>
    <row r="101" spans="1:42" ht="15" customHeight="1" x14ac:dyDescent="0.35">
      <c r="A101" s="421"/>
      <c r="B101" s="421"/>
      <c r="C101" s="421"/>
      <c r="D101" s="421"/>
      <c r="E101" s="421"/>
      <c r="F101" s="421"/>
      <c r="G101" s="421"/>
      <c r="H101" s="421"/>
      <c r="I101" s="421"/>
      <c r="J101" s="421"/>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row>
    <row r="102" spans="1:42" ht="15" customHeight="1" thickBot="1" x14ac:dyDescent="0.4">
      <c r="A102" s="421"/>
      <c r="B102" s="421"/>
      <c r="C102" s="421"/>
      <c r="D102" s="421"/>
      <c r="E102" s="421"/>
      <c r="F102" s="421"/>
      <c r="G102" s="421"/>
      <c r="H102" s="421"/>
      <c r="I102" s="421"/>
      <c r="J102" s="421"/>
    </row>
    <row r="103" spans="1:42" ht="15" customHeight="1" x14ac:dyDescent="0.35">
      <c r="A103" s="141"/>
      <c r="B103" s="140" t="s">
        <v>457</v>
      </c>
      <c r="C103" s="139" t="e">
        <f>SUM(J69,H79,H99)</f>
        <v>#DIV/0!</v>
      </c>
      <c r="D103" s="138"/>
      <c r="E103" s="527" t="s">
        <v>414</v>
      </c>
      <c r="F103" s="527"/>
      <c r="G103" s="527"/>
      <c r="H103" s="527" t="s">
        <v>413</v>
      </c>
      <c r="I103" s="527"/>
      <c r="J103" s="528"/>
    </row>
    <row r="104" spans="1:42" ht="15" customHeight="1" x14ac:dyDescent="0.35">
      <c r="A104" s="530" t="s">
        <v>422</v>
      </c>
      <c r="B104" s="495"/>
      <c r="C104" s="495"/>
      <c r="D104" s="495"/>
      <c r="E104" s="495" t="s">
        <v>198</v>
      </c>
      <c r="F104" s="495"/>
      <c r="G104" s="495"/>
      <c r="H104" s="495">
        <v>0</v>
      </c>
      <c r="I104" s="495"/>
      <c r="J104" s="612"/>
    </row>
    <row r="105" spans="1:42" ht="15" customHeight="1" x14ac:dyDescent="0.35">
      <c r="A105" s="530" t="s">
        <v>424</v>
      </c>
      <c r="B105" s="495"/>
      <c r="C105" s="495"/>
      <c r="D105" s="495"/>
      <c r="E105" s="495" t="s">
        <v>199</v>
      </c>
      <c r="F105" s="495"/>
      <c r="G105" s="495"/>
      <c r="H105" s="495">
        <v>5</v>
      </c>
      <c r="I105" s="495"/>
      <c r="J105" s="612"/>
    </row>
    <row r="106" spans="1:42" ht="15" customHeight="1" x14ac:dyDescent="0.35">
      <c r="A106" s="530" t="s">
        <v>425</v>
      </c>
      <c r="B106" s="495"/>
      <c r="C106" s="495"/>
      <c r="D106" s="495"/>
      <c r="E106" s="495" t="s">
        <v>200</v>
      </c>
      <c r="F106" s="495"/>
      <c r="G106" s="495"/>
      <c r="H106" s="495">
        <v>10</v>
      </c>
      <c r="I106" s="495"/>
      <c r="J106" s="612"/>
    </row>
    <row r="107" spans="1:42" ht="15" customHeight="1" x14ac:dyDescent="0.35">
      <c r="A107" s="530" t="s">
        <v>426</v>
      </c>
      <c r="B107" s="495"/>
      <c r="C107" s="495"/>
      <c r="D107" s="495"/>
      <c r="E107" s="495" t="s">
        <v>201</v>
      </c>
      <c r="F107" s="495"/>
      <c r="G107" s="495"/>
      <c r="H107" s="495">
        <v>15</v>
      </c>
      <c r="I107" s="495"/>
      <c r="J107" s="612"/>
    </row>
    <row r="108" spans="1:42" ht="15" customHeight="1" x14ac:dyDescent="0.35">
      <c r="A108" s="530" t="s">
        <v>427</v>
      </c>
      <c r="B108" s="495"/>
      <c r="C108" s="495"/>
      <c r="D108" s="495"/>
      <c r="E108" s="495" t="s">
        <v>415</v>
      </c>
      <c r="F108" s="495"/>
      <c r="G108" s="495"/>
      <c r="H108" s="495">
        <v>20</v>
      </c>
      <c r="I108" s="495"/>
      <c r="J108" s="612"/>
    </row>
    <row r="109" spans="1:42" ht="15" customHeight="1" x14ac:dyDescent="0.35">
      <c r="A109" s="530" t="s">
        <v>428</v>
      </c>
      <c r="B109" s="495"/>
      <c r="C109" s="495"/>
      <c r="D109" s="495"/>
      <c r="E109" s="495" t="s">
        <v>416</v>
      </c>
      <c r="F109" s="495"/>
      <c r="G109" s="495"/>
      <c r="H109" s="495">
        <v>25</v>
      </c>
      <c r="I109" s="495"/>
      <c r="J109" s="612"/>
    </row>
    <row r="110" spans="1:42" ht="15" customHeight="1" x14ac:dyDescent="0.35">
      <c r="A110" s="530" t="s">
        <v>429</v>
      </c>
      <c r="B110" s="495"/>
      <c r="C110" s="495"/>
      <c r="D110" s="495"/>
      <c r="E110" s="495" t="s">
        <v>417</v>
      </c>
      <c r="F110" s="495"/>
      <c r="G110" s="495"/>
      <c r="H110" s="495">
        <v>30</v>
      </c>
      <c r="I110" s="495"/>
      <c r="J110" s="612"/>
    </row>
    <row r="111" spans="1:42" ht="15" customHeight="1" x14ac:dyDescent="0.35">
      <c r="A111" s="530" t="s">
        <v>430</v>
      </c>
      <c r="B111" s="495"/>
      <c r="C111" s="495"/>
      <c r="D111" s="495"/>
      <c r="E111" s="495" t="s">
        <v>418</v>
      </c>
      <c r="F111" s="495"/>
      <c r="G111" s="495"/>
      <c r="H111" s="495">
        <v>35</v>
      </c>
      <c r="I111" s="495"/>
      <c r="J111" s="612"/>
    </row>
    <row r="112" spans="1:42" ht="15" customHeight="1" x14ac:dyDescent="0.35">
      <c r="A112" s="530" t="s">
        <v>431</v>
      </c>
      <c r="B112" s="495"/>
      <c r="C112" s="495"/>
      <c r="D112" s="495"/>
      <c r="E112" s="495" t="s">
        <v>419</v>
      </c>
      <c r="F112" s="495"/>
      <c r="G112" s="495"/>
      <c r="H112" s="495">
        <v>40</v>
      </c>
      <c r="I112" s="495"/>
      <c r="J112" s="612"/>
    </row>
    <row r="113" spans="1:16" ht="15" customHeight="1" x14ac:dyDescent="0.35">
      <c r="A113" s="530" t="s">
        <v>432</v>
      </c>
      <c r="B113" s="495"/>
      <c r="C113" s="495"/>
      <c r="D113" s="495"/>
      <c r="E113" s="495" t="s">
        <v>420</v>
      </c>
      <c r="F113" s="495"/>
      <c r="G113" s="495"/>
      <c r="H113" s="495">
        <v>45</v>
      </c>
      <c r="I113" s="495"/>
      <c r="J113" s="612"/>
    </row>
    <row r="114" spans="1:16" ht="15" customHeight="1" x14ac:dyDescent="0.35">
      <c r="A114" s="613" t="s">
        <v>423</v>
      </c>
      <c r="B114" s="504"/>
      <c r="C114" s="504"/>
      <c r="D114" s="504"/>
      <c r="E114" s="504" t="s">
        <v>421</v>
      </c>
      <c r="F114" s="504"/>
      <c r="G114" s="504"/>
      <c r="H114" s="504">
        <v>50</v>
      </c>
      <c r="I114" s="504"/>
      <c r="J114" s="614"/>
    </row>
    <row r="115" spans="1:16" ht="15" customHeight="1" thickBot="1" x14ac:dyDescent="0.4">
      <c r="A115" s="116"/>
      <c r="B115" s="114"/>
      <c r="C115" s="114"/>
      <c r="D115" s="114"/>
      <c r="E115" s="114"/>
      <c r="F115" s="114"/>
      <c r="G115" s="115"/>
      <c r="H115" s="117" t="s">
        <v>433</v>
      </c>
      <c r="I115" s="143" t="e">
        <f>_xlfn.IFS(L4=TRUE,0,M4=TRUE,0.05,N4=TRUE,0.1,O4=TRUE,0.15,P4=TRUE,0.2,Q4=TRUE,0.25,R4=TRUE,0.3,S4=TRUE,0.35,T4=TRUE,0.4,U4=TRUE,0.45,V4=TRUE,0.5)</f>
        <v>#N/A</v>
      </c>
      <c r="J115" s="111"/>
    </row>
    <row r="116" spans="1:16" ht="15" customHeight="1" x14ac:dyDescent="0.35"/>
    <row r="117" spans="1:16" ht="15" customHeight="1" thickBot="1" x14ac:dyDescent="0.4">
      <c r="A117" s="599" t="s">
        <v>434</v>
      </c>
      <c r="B117" s="599"/>
      <c r="C117" s="599"/>
      <c r="D117" s="599"/>
      <c r="E117" s="599"/>
      <c r="F117" s="599"/>
      <c r="G117" s="599"/>
      <c r="H117" s="599"/>
      <c r="I117" s="599"/>
      <c r="J117" s="599"/>
    </row>
    <row r="118" spans="1:16" ht="15" customHeight="1" x14ac:dyDescent="0.35">
      <c r="A118" s="630" t="s">
        <v>435</v>
      </c>
      <c r="B118" s="527"/>
      <c r="C118" s="527"/>
      <c r="D118" s="527"/>
      <c r="E118" s="527"/>
      <c r="F118" s="527"/>
      <c r="G118" s="527"/>
      <c r="H118" s="527"/>
      <c r="I118" s="527"/>
      <c r="J118" s="113" t="s">
        <v>11</v>
      </c>
    </row>
    <row r="119" spans="1:16" ht="15" customHeight="1" x14ac:dyDescent="0.35">
      <c r="A119" s="43"/>
      <c r="B119" s="121"/>
      <c r="C119" s="122"/>
      <c r="D119" s="495">
        <v>1</v>
      </c>
      <c r="E119" s="128"/>
      <c r="F119" s="129"/>
      <c r="G119" s="118" t="s">
        <v>436</v>
      </c>
      <c r="H119" s="129"/>
      <c r="I119" s="130"/>
      <c r="J119" s="507">
        <v>0.06</v>
      </c>
    </row>
    <row r="120" spans="1:16" ht="15" customHeight="1" x14ac:dyDescent="0.35">
      <c r="A120" s="119"/>
      <c r="B120" s="17"/>
      <c r="C120" s="123"/>
      <c r="D120" s="495"/>
      <c r="E120" s="495" t="s">
        <v>437</v>
      </c>
      <c r="F120" s="495"/>
      <c r="G120" s="495"/>
      <c r="H120" s="495"/>
      <c r="I120" s="495"/>
      <c r="J120" s="494"/>
    </row>
    <row r="121" spans="1:16" ht="15" customHeight="1" x14ac:dyDescent="0.35">
      <c r="A121" s="119"/>
      <c r="B121" s="112" t="s">
        <v>443</v>
      </c>
      <c r="C121" s="123"/>
      <c r="D121" s="495">
        <v>2</v>
      </c>
      <c r="E121" s="128"/>
      <c r="F121" s="129"/>
      <c r="G121" s="118" t="s">
        <v>438</v>
      </c>
      <c r="H121" s="129"/>
      <c r="I121" s="130"/>
      <c r="J121" s="494">
        <v>2.5000000000000001E-2</v>
      </c>
    </row>
    <row r="122" spans="1:16" ht="15" customHeight="1" x14ac:dyDescent="0.35">
      <c r="A122" s="496" t="s">
        <v>444</v>
      </c>
      <c r="B122" s="400"/>
      <c r="C122" s="497"/>
      <c r="D122" s="495"/>
      <c r="E122" s="495" t="s">
        <v>439</v>
      </c>
      <c r="F122" s="495"/>
      <c r="G122" s="495"/>
      <c r="H122" s="495"/>
      <c r="I122" s="495"/>
      <c r="J122" s="494"/>
    </row>
    <row r="123" spans="1:16" ht="15" customHeight="1" x14ac:dyDescent="0.35">
      <c r="A123" s="119"/>
      <c r="B123" s="17"/>
      <c r="C123" s="123"/>
      <c r="D123" s="495">
        <v>3</v>
      </c>
      <c r="E123" s="128"/>
      <c r="F123" s="129"/>
      <c r="G123" s="118" t="s">
        <v>440</v>
      </c>
      <c r="H123" s="129"/>
      <c r="I123" s="130"/>
      <c r="J123" s="494">
        <v>1.4999999999999999E-2</v>
      </c>
    </row>
    <row r="124" spans="1:16" ht="15" customHeight="1" x14ac:dyDescent="0.35">
      <c r="A124" s="119"/>
      <c r="B124" s="17"/>
      <c r="C124" s="123"/>
      <c r="D124" s="495"/>
      <c r="E124" s="495" t="s">
        <v>441</v>
      </c>
      <c r="F124" s="495"/>
      <c r="G124" s="495"/>
      <c r="H124" s="495"/>
      <c r="I124" s="495"/>
      <c r="J124" s="494"/>
    </row>
    <row r="125" spans="1:16" ht="15" customHeight="1" x14ac:dyDescent="0.35">
      <c r="A125" s="124"/>
      <c r="B125" s="125"/>
      <c r="C125" s="126"/>
      <c r="D125" s="495"/>
      <c r="E125" s="629" t="s">
        <v>442</v>
      </c>
      <c r="F125" s="629"/>
      <c r="G125" s="629"/>
      <c r="H125" s="629"/>
      <c r="I125" s="629"/>
      <c r="J125" s="494"/>
    </row>
    <row r="126" spans="1:16" ht="15" customHeight="1" x14ac:dyDescent="0.35">
      <c r="A126" s="43"/>
      <c r="B126" s="121"/>
      <c r="C126" s="122"/>
      <c r="D126" s="495">
        <v>1</v>
      </c>
      <c r="E126" s="128"/>
      <c r="F126" s="129"/>
      <c r="G126" s="118" t="s">
        <v>445</v>
      </c>
      <c r="H126" s="129"/>
      <c r="I126" s="130"/>
      <c r="J126" s="494">
        <v>3.5000000000000003E-2</v>
      </c>
    </row>
    <row r="127" spans="1:16" ht="15" customHeight="1" x14ac:dyDescent="0.35">
      <c r="A127" s="119"/>
      <c r="B127" s="17"/>
      <c r="C127" s="123"/>
      <c r="D127" s="495"/>
      <c r="E127" s="498" t="s">
        <v>446</v>
      </c>
      <c r="F127" s="498"/>
      <c r="G127" s="498"/>
      <c r="H127" s="498"/>
      <c r="I127" s="498"/>
      <c r="J127" s="494"/>
    </row>
    <row r="128" spans="1:16" ht="15" customHeight="1" x14ac:dyDescent="0.35">
      <c r="A128" s="119"/>
      <c r="B128" s="112" t="s">
        <v>450</v>
      </c>
      <c r="C128" s="123"/>
      <c r="D128" s="495"/>
      <c r="E128" s="498"/>
      <c r="F128" s="498"/>
      <c r="G128" s="498"/>
      <c r="H128" s="498"/>
      <c r="I128" s="498"/>
      <c r="J128" s="494"/>
      <c r="P128" s="127"/>
    </row>
    <row r="129" spans="1:10" ht="15" customHeight="1" x14ac:dyDescent="0.35">
      <c r="A129" s="496" t="s">
        <v>451</v>
      </c>
      <c r="B129" s="400"/>
      <c r="C129" s="497"/>
      <c r="D129" s="495">
        <v>2</v>
      </c>
      <c r="E129" s="128"/>
      <c r="F129" s="129"/>
      <c r="G129" s="118" t="s">
        <v>447</v>
      </c>
      <c r="H129" s="129"/>
      <c r="I129" s="130"/>
      <c r="J129" s="494">
        <v>0.02</v>
      </c>
    </row>
    <row r="130" spans="1:10" ht="15" customHeight="1" x14ac:dyDescent="0.35">
      <c r="A130" s="119"/>
      <c r="B130" s="17"/>
      <c r="C130" s="123"/>
      <c r="D130" s="495"/>
      <c r="E130" s="498" t="s">
        <v>448</v>
      </c>
      <c r="F130" s="498"/>
      <c r="G130" s="498"/>
      <c r="H130" s="498"/>
      <c r="I130" s="498"/>
      <c r="J130" s="494"/>
    </row>
    <row r="131" spans="1:10" ht="15" customHeight="1" x14ac:dyDescent="0.35">
      <c r="A131" s="124"/>
      <c r="B131" s="125"/>
      <c r="C131" s="126"/>
      <c r="D131" s="495"/>
      <c r="E131" s="498"/>
      <c r="F131" s="498"/>
      <c r="G131" s="498"/>
      <c r="H131" s="498"/>
      <c r="I131" s="498"/>
      <c r="J131" s="494"/>
    </row>
    <row r="132" spans="1:10" ht="15" customHeight="1" x14ac:dyDescent="0.35">
      <c r="A132" s="120"/>
      <c r="B132" s="112" t="s">
        <v>454</v>
      </c>
      <c r="C132" s="112"/>
      <c r="D132" s="504">
        <v>1</v>
      </c>
      <c r="E132" s="508" t="s">
        <v>452</v>
      </c>
      <c r="F132" s="509"/>
      <c r="G132" s="509"/>
      <c r="H132" s="509"/>
      <c r="I132" s="510"/>
      <c r="J132" s="506">
        <v>0.02</v>
      </c>
    </row>
    <row r="133" spans="1:10" ht="15" customHeight="1" x14ac:dyDescent="0.35">
      <c r="A133" s="501" t="s">
        <v>456</v>
      </c>
      <c r="B133" s="502"/>
      <c r="C133" s="503"/>
      <c r="D133" s="505"/>
      <c r="E133" s="511"/>
      <c r="F133" s="512"/>
      <c r="G133" s="512"/>
      <c r="H133" s="512"/>
      <c r="I133" s="513"/>
      <c r="J133" s="507"/>
    </row>
    <row r="134" spans="1:10" ht="15" customHeight="1" x14ac:dyDescent="0.35">
      <c r="A134" s="501"/>
      <c r="B134" s="502"/>
      <c r="C134" s="503"/>
      <c r="D134" s="504">
        <v>2</v>
      </c>
      <c r="F134" s="131"/>
      <c r="G134" s="509" t="s">
        <v>453</v>
      </c>
      <c r="H134" s="131"/>
      <c r="I134" s="132"/>
      <c r="J134" s="506">
        <v>1.4999999999999999E-2</v>
      </c>
    </row>
    <row r="135" spans="1:10" ht="15" customHeight="1" x14ac:dyDescent="0.35">
      <c r="A135" s="120"/>
      <c r="B135" s="112"/>
      <c r="C135" s="112"/>
      <c r="D135" s="505"/>
      <c r="E135" s="133"/>
      <c r="F135" s="134"/>
      <c r="G135" s="512"/>
      <c r="H135" s="134"/>
      <c r="I135" s="135"/>
      <c r="J135" s="507"/>
    </row>
    <row r="136" spans="1:10" ht="15" customHeight="1" thickBot="1" x14ac:dyDescent="0.4">
      <c r="A136" s="499" t="s">
        <v>455</v>
      </c>
      <c r="B136" s="500"/>
      <c r="C136" s="500"/>
      <c r="D136" s="500"/>
      <c r="E136" s="500"/>
      <c r="F136" s="500"/>
      <c r="G136" s="500"/>
      <c r="H136" s="500"/>
      <c r="I136" s="500"/>
      <c r="J136" s="142" t="e">
        <f>(_xlfn.IFS(L3=TRUE,J119,M3=TRUE,J121,N3=TRUE,J123))+(_xlfn.IFS(O3=TRUE,J126,P3=TRUE,J129))+(_xlfn.IFS(Q3=TRUE,J132,R3=TRUE,J134))</f>
        <v>#N/A</v>
      </c>
    </row>
    <row r="137" spans="1:10" ht="15" customHeight="1" x14ac:dyDescent="0.35"/>
    <row r="138" spans="1:10" ht="15" customHeight="1" thickBot="1" x14ac:dyDescent="0.4">
      <c r="A138" s="599" t="s">
        <v>459</v>
      </c>
      <c r="B138" s="599"/>
      <c r="C138" s="599"/>
      <c r="D138" s="599"/>
      <c r="E138" s="599"/>
      <c r="F138" s="599"/>
      <c r="G138" s="599"/>
      <c r="H138" s="599"/>
      <c r="I138" s="599"/>
      <c r="J138" s="599"/>
    </row>
    <row r="139" spans="1:10" ht="15" customHeight="1" x14ac:dyDescent="0.35">
      <c r="A139" s="588" t="s">
        <v>460</v>
      </c>
      <c r="B139" s="589"/>
      <c r="C139" s="589"/>
      <c r="D139" s="589"/>
      <c r="E139" s="589"/>
      <c r="F139" s="589"/>
      <c r="G139" s="589"/>
      <c r="H139" s="589"/>
      <c r="I139" s="589"/>
      <c r="J139" s="590"/>
    </row>
    <row r="140" spans="1:10" ht="15" customHeight="1" x14ac:dyDescent="0.35">
      <c r="A140" s="238" t="e">
        <f>A10*J136</f>
        <v>#N/A</v>
      </c>
      <c r="B140" s="239"/>
      <c r="C140" s="239"/>
      <c r="D140" s="239"/>
      <c r="E140" s="239"/>
      <c r="F140" s="239"/>
      <c r="G140" s="239"/>
      <c r="H140" s="239"/>
      <c r="I140" s="239"/>
      <c r="J140" s="240"/>
    </row>
    <row r="141" spans="1:10" ht="15" customHeight="1" thickBot="1" x14ac:dyDescent="0.4">
      <c r="A141" s="241"/>
      <c r="B141" s="242"/>
      <c r="C141" s="242"/>
      <c r="D141" s="242"/>
      <c r="E141" s="242"/>
      <c r="F141" s="242"/>
      <c r="G141" s="242"/>
      <c r="H141" s="242"/>
      <c r="I141" s="242"/>
      <c r="J141" s="243"/>
    </row>
    <row r="142" spans="1:10" ht="15" customHeight="1" thickBot="1" x14ac:dyDescent="0.4"/>
    <row r="143" spans="1:10" ht="15" customHeight="1" thickBot="1" x14ac:dyDescent="0.4">
      <c r="D143" s="173" t="s">
        <v>476</v>
      </c>
      <c r="E143" s="174"/>
      <c r="F143" s="174"/>
      <c r="G143" s="152"/>
    </row>
    <row r="144" spans="1:10" ht="15" customHeight="1" x14ac:dyDescent="0.35"/>
    <row r="145" spans="1:10" ht="15" customHeight="1" x14ac:dyDescent="0.35">
      <c r="A145" s="421" t="s">
        <v>462</v>
      </c>
      <c r="B145" s="421"/>
      <c r="C145" s="421"/>
      <c r="D145" s="421"/>
      <c r="E145" s="421"/>
      <c r="F145" s="421"/>
      <c r="G145" s="421"/>
      <c r="H145" s="421"/>
      <c r="I145" s="421"/>
      <c r="J145" s="421"/>
    </row>
    <row r="146" spans="1:10" ht="15" customHeight="1" x14ac:dyDescent="0.35">
      <c r="A146" s="421"/>
      <c r="B146" s="421"/>
      <c r="C146" s="421"/>
      <c r="D146" s="421"/>
      <c r="E146" s="421"/>
      <c r="F146" s="421"/>
      <c r="G146" s="421"/>
      <c r="H146" s="421"/>
      <c r="I146" s="421"/>
      <c r="J146" s="421"/>
    </row>
    <row r="147" spans="1:10" ht="15" customHeight="1" x14ac:dyDescent="0.35">
      <c r="A147" s="421" t="s">
        <v>492</v>
      </c>
      <c r="B147" s="421"/>
      <c r="C147" s="421"/>
      <c r="D147" s="421"/>
      <c r="E147" s="421"/>
      <c r="F147" s="421"/>
      <c r="G147" s="421"/>
      <c r="H147" s="421"/>
      <c r="I147" s="421"/>
      <c r="J147" s="421"/>
    </row>
    <row r="148" spans="1:10" ht="15" customHeight="1" thickBot="1" x14ac:dyDescent="0.4">
      <c r="A148" s="421"/>
      <c r="B148" s="421"/>
      <c r="C148" s="421"/>
      <c r="D148" s="421"/>
      <c r="E148" s="421"/>
      <c r="F148" s="421"/>
      <c r="G148" s="421"/>
      <c r="H148" s="421"/>
      <c r="I148" s="421"/>
      <c r="J148" s="421"/>
    </row>
    <row r="149" spans="1:10" ht="15" customHeight="1" x14ac:dyDescent="0.35">
      <c r="A149" s="615" t="s">
        <v>512</v>
      </c>
      <c r="B149" s="162"/>
      <c r="C149" s="618"/>
      <c r="D149" s="618"/>
      <c r="E149" s="162" t="s">
        <v>510</v>
      </c>
      <c r="F149" s="620" t="e">
        <f>J136</f>
        <v>#N/A</v>
      </c>
      <c r="G149" s="622" t="s">
        <v>511</v>
      </c>
      <c r="H149" s="230"/>
      <c r="I149" s="625" t="e">
        <f>C149*F149</f>
        <v>#N/A</v>
      </c>
      <c r="J149" s="626"/>
    </row>
    <row r="150" spans="1:10" ht="15" customHeight="1" thickBot="1" x14ac:dyDescent="0.4">
      <c r="A150" s="616"/>
      <c r="B150" s="617"/>
      <c r="C150" s="619"/>
      <c r="D150" s="619"/>
      <c r="E150" s="617"/>
      <c r="F150" s="621"/>
      <c r="G150" s="623"/>
      <c r="H150" s="624"/>
      <c r="I150" s="627"/>
      <c r="J150" s="628"/>
    </row>
    <row r="151" spans="1:10" ht="15" customHeight="1" x14ac:dyDescent="0.35"/>
    <row r="152" spans="1:10" ht="15" customHeight="1" x14ac:dyDescent="0.35"/>
    <row r="153" spans="1:10" ht="15" customHeight="1" x14ac:dyDescent="0.35"/>
    <row r="154" spans="1:10" ht="15" customHeight="1" x14ac:dyDescent="0.35"/>
    <row r="155" spans="1:10" ht="15" customHeight="1" x14ac:dyDescent="0.35"/>
    <row r="156" spans="1:10" ht="15" customHeight="1" x14ac:dyDescent="0.35"/>
    <row r="157" spans="1:10" ht="15" customHeight="1" x14ac:dyDescent="0.35"/>
    <row r="158" spans="1:10" ht="15" customHeight="1" x14ac:dyDescent="0.35"/>
    <row r="159" spans="1:10" ht="15" customHeight="1" x14ac:dyDescent="0.35"/>
    <row r="160" spans="1:1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2.75" customHeight="1" x14ac:dyDescent="0.35"/>
    <row r="179" ht="12.75" customHeight="1" x14ac:dyDescent="0.35"/>
  </sheetData>
  <mergeCells count="217">
    <mergeCell ref="H113:J113"/>
    <mergeCell ref="A114:D114"/>
    <mergeCell ref="E114:G114"/>
    <mergeCell ref="H114:J114"/>
    <mergeCell ref="A149:B150"/>
    <mergeCell ref="C149:D150"/>
    <mergeCell ref="E149:E150"/>
    <mergeCell ref="F149:F150"/>
    <mergeCell ref="G149:H150"/>
    <mergeCell ref="I149:J150"/>
    <mergeCell ref="A138:J138"/>
    <mergeCell ref="A139:J139"/>
    <mergeCell ref="A140:J141"/>
    <mergeCell ref="A145:J146"/>
    <mergeCell ref="A147:J148"/>
    <mergeCell ref="E125:I125"/>
    <mergeCell ref="A117:J117"/>
    <mergeCell ref="A118:I118"/>
    <mergeCell ref="E120:I120"/>
    <mergeCell ref="J119:J120"/>
    <mergeCell ref="D119:D120"/>
    <mergeCell ref="D121:D122"/>
    <mergeCell ref="J121:J122"/>
    <mergeCell ref="E122:I122"/>
    <mergeCell ref="E124:I124"/>
    <mergeCell ref="A112:D112"/>
    <mergeCell ref="E112:G112"/>
    <mergeCell ref="H112:J112"/>
    <mergeCell ref="A113:D113"/>
    <mergeCell ref="E113:G113"/>
    <mergeCell ref="A106:D106"/>
    <mergeCell ref="E106:G106"/>
    <mergeCell ref="H106:J106"/>
    <mergeCell ref="A107:D107"/>
    <mergeCell ref="E107:G107"/>
    <mergeCell ref="H107:J107"/>
    <mergeCell ref="A108:D108"/>
    <mergeCell ref="E108:G108"/>
    <mergeCell ref="H108:J108"/>
    <mergeCell ref="A109:D109"/>
    <mergeCell ref="E109:G109"/>
    <mergeCell ref="H109:J109"/>
    <mergeCell ref="A110:D110"/>
    <mergeCell ref="E110:G110"/>
    <mergeCell ref="H110:J110"/>
    <mergeCell ref="A111:D111"/>
    <mergeCell ref="E111:G111"/>
    <mergeCell ref="H111:J111"/>
    <mergeCell ref="A100:J102"/>
    <mergeCell ref="H103:J103"/>
    <mergeCell ref="E103:G103"/>
    <mergeCell ref="A104:D104"/>
    <mergeCell ref="E104:G104"/>
    <mergeCell ref="H104:J104"/>
    <mergeCell ref="A105:D105"/>
    <mergeCell ref="E105:G105"/>
    <mergeCell ref="H105:J105"/>
    <mergeCell ref="A94:E94"/>
    <mergeCell ref="F94:J94"/>
    <mergeCell ref="A95:E95"/>
    <mergeCell ref="F95:J95"/>
    <mergeCell ref="A96:E96"/>
    <mergeCell ref="F96:J96"/>
    <mergeCell ref="A97:E97"/>
    <mergeCell ref="A98:E98"/>
    <mergeCell ref="A99:E99"/>
    <mergeCell ref="F97:J97"/>
    <mergeCell ref="F98:J98"/>
    <mergeCell ref="A85:J85"/>
    <mergeCell ref="A86:J86"/>
    <mergeCell ref="A87:J87"/>
    <mergeCell ref="A88:J88"/>
    <mergeCell ref="A89:J89"/>
    <mergeCell ref="A90:J90"/>
    <mergeCell ref="A93:E93"/>
    <mergeCell ref="F93:J93"/>
    <mergeCell ref="F91:J92"/>
    <mergeCell ref="A91:E92"/>
    <mergeCell ref="D64:E64"/>
    <mergeCell ref="D65:E65"/>
    <mergeCell ref="D66:E66"/>
    <mergeCell ref="D67:E67"/>
    <mergeCell ref="D68:E68"/>
    <mergeCell ref="F69:H69"/>
    <mergeCell ref="F66:G66"/>
    <mergeCell ref="F67:G67"/>
    <mergeCell ref="F68:G68"/>
    <mergeCell ref="I66:J66"/>
    <mergeCell ref="I67:J67"/>
    <mergeCell ref="I68:J68"/>
    <mergeCell ref="A81:J81"/>
    <mergeCell ref="A82:J82"/>
    <mergeCell ref="A83:J83"/>
    <mergeCell ref="A84:J84"/>
    <mergeCell ref="A67:B67"/>
    <mergeCell ref="A68:B68"/>
    <mergeCell ref="A69:C69"/>
    <mergeCell ref="A75:E75"/>
    <mergeCell ref="A76:E76"/>
    <mergeCell ref="A77:E77"/>
    <mergeCell ref="A66:B66"/>
    <mergeCell ref="F76:J76"/>
    <mergeCell ref="F77:J77"/>
    <mergeCell ref="A3:J4"/>
    <mergeCell ref="A5:J5"/>
    <mergeCell ref="A1:J1"/>
    <mergeCell ref="A2:J2"/>
    <mergeCell ref="A59:J60"/>
    <mergeCell ref="A7:J8"/>
    <mergeCell ref="A9:J9"/>
    <mergeCell ref="A10:J11"/>
    <mergeCell ref="A15:B15"/>
    <mergeCell ref="C15:D15"/>
    <mergeCell ref="A13:J13"/>
    <mergeCell ref="E15:G15"/>
    <mergeCell ref="H15:J15"/>
    <mergeCell ref="A16:B16"/>
    <mergeCell ref="C16:D16"/>
    <mergeCell ref="E16:G16"/>
    <mergeCell ref="H16:J16"/>
    <mergeCell ref="A37:J38"/>
    <mergeCell ref="A40:B40"/>
    <mergeCell ref="C40:E40"/>
    <mergeCell ref="A28:B29"/>
    <mergeCell ref="C28:E29"/>
    <mergeCell ref="F28:F29"/>
    <mergeCell ref="G28:H29"/>
    <mergeCell ref="I28:I29"/>
    <mergeCell ref="J28:J29"/>
    <mergeCell ref="A31:J31"/>
    <mergeCell ref="A33:B33"/>
    <mergeCell ref="C33:D33"/>
    <mergeCell ref="A17:B17"/>
    <mergeCell ref="C17:D17"/>
    <mergeCell ref="E17:G17"/>
    <mergeCell ref="H17:J17"/>
    <mergeCell ref="A19:J22"/>
    <mergeCell ref="A24:B24"/>
    <mergeCell ref="C24:E24"/>
    <mergeCell ref="G24:H24"/>
    <mergeCell ref="J24:J27"/>
    <mergeCell ref="A25:B25"/>
    <mergeCell ref="C25:E27"/>
    <mergeCell ref="G25:H25"/>
    <mergeCell ref="A26:B26"/>
    <mergeCell ref="G26:H26"/>
    <mergeCell ref="E33:G33"/>
    <mergeCell ref="H33:J33"/>
    <mergeCell ref="A34:B34"/>
    <mergeCell ref="C34:D34"/>
    <mergeCell ref="E34:G34"/>
    <mergeCell ref="H34:J34"/>
    <mergeCell ref="A35:B35"/>
    <mergeCell ref="C35:D35"/>
    <mergeCell ref="E35:G35"/>
    <mergeCell ref="H35:J35"/>
    <mergeCell ref="J44:J45"/>
    <mergeCell ref="J40:J43"/>
    <mergeCell ref="A41:B41"/>
    <mergeCell ref="C41:E43"/>
    <mergeCell ref="G41:H41"/>
    <mergeCell ref="A42:B42"/>
    <mergeCell ref="G42:H42"/>
    <mergeCell ref="A44:B45"/>
    <mergeCell ref="C44:E45"/>
    <mergeCell ref="F44:F45"/>
    <mergeCell ref="G44:H45"/>
    <mergeCell ref="I44:I45"/>
    <mergeCell ref="G40:H40"/>
    <mergeCell ref="I64:J64"/>
    <mergeCell ref="I65:J65"/>
    <mergeCell ref="F78:J78"/>
    <mergeCell ref="A79:E79"/>
    <mergeCell ref="A49:J49"/>
    <mergeCell ref="A51:J52"/>
    <mergeCell ref="A54:J54"/>
    <mergeCell ref="A56:J57"/>
    <mergeCell ref="A58:J58"/>
    <mergeCell ref="A71:J71"/>
    <mergeCell ref="A72:J73"/>
    <mergeCell ref="F74:J74"/>
    <mergeCell ref="I61:J61"/>
    <mergeCell ref="A62:B63"/>
    <mergeCell ref="F62:G63"/>
    <mergeCell ref="I62:J63"/>
    <mergeCell ref="H62:H63"/>
    <mergeCell ref="D62:E63"/>
    <mergeCell ref="C62:C63"/>
    <mergeCell ref="A64:B64"/>
    <mergeCell ref="A65:B65"/>
    <mergeCell ref="F64:G64"/>
    <mergeCell ref="F65:G65"/>
    <mergeCell ref="A61:B61"/>
    <mergeCell ref="D61:E61"/>
    <mergeCell ref="F61:G61"/>
    <mergeCell ref="D143:F143"/>
    <mergeCell ref="A74:D74"/>
    <mergeCell ref="J123:J125"/>
    <mergeCell ref="D123:D125"/>
    <mergeCell ref="A122:C122"/>
    <mergeCell ref="E127:I128"/>
    <mergeCell ref="J126:J128"/>
    <mergeCell ref="D126:D128"/>
    <mergeCell ref="A136:I136"/>
    <mergeCell ref="A133:C134"/>
    <mergeCell ref="D134:D135"/>
    <mergeCell ref="D132:D133"/>
    <mergeCell ref="J134:J135"/>
    <mergeCell ref="J132:J133"/>
    <mergeCell ref="D129:D131"/>
    <mergeCell ref="J129:J131"/>
    <mergeCell ref="E130:I131"/>
    <mergeCell ref="A129:C129"/>
    <mergeCell ref="E132:I133"/>
    <mergeCell ref="G134:G135"/>
    <mergeCell ref="A78:E78"/>
    <mergeCell ref="F75:J75"/>
  </mergeCells>
  <phoneticPr fontId="18" type="noConversion"/>
  <printOptions horizontalCentered="1" verticalCentered="1"/>
  <pageMargins left="0.51181102362204722" right="0.51181102362204722" top="0.78740157480314965" bottom="0.51181102362204722"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4</xdr:col>
                    <xdr:colOff>628650</xdr:colOff>
                    <xdr:row>25</xdr:row>
                    <xdr:rowOff>9525</xdr:rowOff>
                  </from>
                  <to>
                    <xdr:col>5</xdr:col>
                    <xdr:colOff>185738</xdr:colOff>
                    <xdr:row>25</xdr:row>
                    <xdr:rowOff>185738</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4</xdr:col>
                    <xdr:colOff>633413</xdr:colOff>
                    <xdr:row>26</xdr:row>
                    <xdr:rowOff>14288</xdr:rowOff>
                  </from>
                  <to>
                    <xdr:col>5</xdr:col>
                    <xdr:colOff>176213</xdr:colOff>
                    <xdr:row>26</xdr:row>
                    <xdr:rowOff>185738</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4</xdr:col>
                    <xdr:colOff>628650</xdr:colOff>
                    <xdr:row>41</xdr:row>
                    <xdr:rowOff>9525</xdr:rowOff>
                  </from>
                  <to>
                    <xdr:col>5</xdr:col>
                    <xdr:colOff>185738</xdr:colOff>
                    <xdr:row>41</xdr:row>
                    <xdr:rowOff>185738</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4</xdr:col>
                    <xdr:colOff>633413</xdr:colOff>
                    <xdr:row>42</xdr:row>
                    <xdr:rowOff>14288</xdr:rowOff>
                  </from>
                  <to>
                    <xdr:col>5</xdr:col>
                    <xdr:colOff>176213</xdr:colOff>
                    <xdr:row>42</xdr:row>
                    <xdr:rowOff>185738</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2</xdr:col>
                    <xdr:colOff>395288</xdr:colOff>
                    <xdr:row>92</xdr:row>
                    <xdr:rowOff>4763</xdr:rowOff>
                  </from>
                  <to>
                    <xdr:col>2</xdr:col>
                    <xdr:colOff>604838</xdr:colOff>
                    <xdr:row>92</xdr:row>
                    <xdr:rowOff>180975</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2</xdr:col>
                    <xdr:colOff>395288</xdr:colOff>
                    <xdr:row>93</xdr:row>
                    <xdr:rowOff>4763</xdr:rowOff>
                  </from>
                  <to>
                    <xdr:col>2</xdr:col>
                    <xdr:colOff>604838</xdr:colOff>
                    <xdr:row>93</xdr:row>
                    <xdr:rowOff>180975</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2</xdr:col>
                    <xdr:colOff>395288</xdr:colOff>
                    <xdr:row>94</xdr:row>
                    <xdr:rowOff>4763</xdr:rowOff>
                  </from>
                  <to>
                    <xdr:col>2</xdr:col>
                    <xdr:colOff>609600</xdr:colOff>
                    <xdr:row>94</xdr:row>
                    <xdr:rowOff>180975</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2</xdr:col>
                    <xdr:colOff>395288</xdr:colOff>
                    <xdr:row>95</xdr:row>
                    <xdr:rowOff>4763</xdr:rowOff>
                  </from>
                  <to>
                    <xdr:col>2</xdr:col>
                    <xdr:colOff>609600</xdr:colOff>
                    <xdr:row>95</xdr:row>
                    <xdr:rowOff>180975</xdr:rowOff>
                  </to>
                </anchor>
              </controlPr>
            </control>
          </mc:Choice>
        </mc:AlternateContent>
        <mc:AlternateContent xmlns:mc="http://schemas.openxmlformats.org/markup-compatibility/2006">
          <mc:Choice Requires="x14">
            <control shapeId="9232" r:id="rId12" name="Check Box 16">
              <controlPr defaultSize="0" autoFill="0" autoLine="0" autoPict="0">
                <anchor moveWithCells="1">
                  <from>
                    <xdr:col>2</xdr:col>
                    <xdr:colOff>395288</xdr:colOff>
                    <xdr:row>96</xdr:row>
                    <xdr:rowOff>9525</xdr:rowOff>
                  </from>
                  <to>
                    <xdr:col>2</xdr:col>
                    <xdr:colOff>609600</xdr:colOff>
                    <xdr:row>96</xdr:row>
                    <xdr:rowOff>185738</xdr:rowOff>
                  </to>
                </anchor>
              </controlPr>
            </control>
          </mc:Choice>
        </mc:AlternateContent>
        <mc:AlternateContent xmlns:mc="http://schemas.openxmlformats.org/markup-compatibility/2006">
          <mc:Choice Requires="x14">
            <control shapeId="9233" r:id="rId13" name="Check Box 17">
              <controlPr defaultSize="0" autoFill="0" autoLine="0" autoPict="0">
                <anchor moveWithCells="1">
                  <from>
                    <xdr:col>2</xdr:col>
                    <xdr:colOff>395288</xdr:colOff>
                    <xdr:row>97</xdr:row>
                    <xdr:rowOff>4763</xdr:rowOff>
                  </from>
                  <to>
                    <xdr:col>2</xdr:col>
                    <xdr:colOff>609600</xdr:colOff>
                    <xdr:row>97</xdr:row>
                    <xdr:rowOff>180975</xdr:rowOff>
                  </to>
                </anchor>
              </controlPr>
            </control>
          </mc:Choice>
        </mc:AlternateContent>
        <mc:AlternateContent xmlns:mc="http://schemas.openxmlformats.org/markup-compatibility/2006">
          <mc:Choice Requires="x14">
            <control shapeId="9234" r:id="rId14" name="Check Box 18">
              <controlPr defaultSize="0" autoFill="0" autoLine="0" autoPict="0">
                <anchor moveWithCells="1">
                  <from>
                    <xdr:col>7</xdr:col>
                    <xdr:colOff>47625</xdr:colOff>
                    <xdr:row>118</xdr:row>
                    <xdr:rowOff>9525</xdr:rowOff>
                  </from>
                  <to>
                    <xdr:col>7</xdr:col>
                    <xdr:colOff>247650</xdr:colOff>
                    <xdr:row>118</xdr:row>
                    <xdr:rowOff>180975</xdr:rowOff>
                  </to>
                </anchor>
              </controlPr>
            </control>
          </mc:Choice>
        </mc:AlternateContent>
        <mc:AlternateContent xmlns:mc="http://schemas.openxmlformats.org/markup-compatibility/2006">
          <mc:Choice Requires="x14">
            <control shapeId="9235" r:id="rId15" name="Check Box 19">
              <controlPr defaultSize="0" autoFill="0" autoLine="0" autoPict="0">
                <anchor moveWithCells="1">
                  <from>
                    <xdr:col>7</xdr:col>
                    <xdr:colOff>52388</xdr:colOff>
                    <xdr:row>120</xdr:row>
                    <xdr:rowOff>14288</xdr:rowOff>
                  </from>
                  <to>
                    <xdr:col>7</xdr:col>
                    <xdr:colOff>252413</xdr:colOff>
                    <xdr:row>120</xdr:row>
                    <xdr:rowOff>185738</xdr:rowOff>
                  </to>
                </anchor>
              </controlPr>
            </control>
          </mc:Choice>
        </mc:AlternateContent>
        <mc:AlternateContent xmlns:mc="http://schemas.openxmlformats.org/markup-compatibility/2006">
          <mc:Choice Requires="x14">
            <control shapeId="9236" r:id="rId16" name="Check Box 20">
              <controlPr defaultSize="0" autoFill="0" autoLine="0" autoPict="0">
                <anchor moveWithCells="1">
                  <from>
                    <xdr:col>7</xdr:col>
                    <xdr:colOff>52388</xdr:colOff>
                    <xdr:row>122</xdr:row>
                    <xdr:rowOff>14288</xdr:rowOff>
                  </from>
                  <to>
                    <xdr:col>7</xdr:col>
                    <xdr:colOff>252413</xdr:colOff>
                    <xdr:row>122</xdr:row>
                    <xdr:rowOff>185738</xdr:rowOff>
                  </to>
                </anchor>
              </controlPr>
            </control>
          </mc:Choice>
        </mc:AlternateContent>
        <mc:AlternateContent xmlns:mc="http://schemas.openxmlformats.org/markup-compatibility/2006">
          <mc:Choice Requires="x14">
            <control shapeId="9237" r:id="rId17" name="Check Box 21">
              <controlPr defaultSize="0" autoFill="0" autoLine="0" autoPict="0">
                <anchor moveWithCells="1">
                  <from>
                    <xdr:col>7</xdr:col>
                    <xdr:colOff>57150</xdr:colOff>
                    <xdr:row>125</xdr:row>
                    <xdr:rowOff>14288</xdr:rowOff>
                  </from>
                  <to>
                    <xdr:col>7</xdr:col>
                    <xdr:colOff>257175</xdr:colOff>
                    <xdr:row>125</xdr:row>
                    <xdr:rowOff>185738</xdr:rowOff>
                  </to>
                </anchor>
              </controlPr>
            </control>
          </mc:Choice>
        </mc:AlternateContent>
        <mc:AlternateContent xmlns:mc="http://schemas.openxmlformats.org/markup-compatibility/2006">
          <mc:Choice Requires="x14">
            <control shapeId="9238" r:id="rId18" name="Check Box 22">
              <controlPr defaultSize="0" autoFill="0" autoLine="0" autoPict="0">
                <anchor moveWithCells="1">
                  <from>
                    <xdr:col>7</xdr:col>
                    <xdr:colOff>57150</xdr:colOff>
                    <xdr:row>128</xdr:row>
                    <xdr:rowOff>9525</xdr:rowOff>
                  </from>
                  <to>
                    <xdr:col>7</xdr:col>
                    <xdr:colOff>257175</xdr:colOff>
                    <xdr:row>128</xdr:row>
                    <xdr:rowOff>180975</xdr:rowOff>
                  </to>
                </anchor>
              </controlPr>
            </control>
          </mc:Choice>
        </mc:AlternateContent>
        <mc:AlternateContent xmlns:mc="http://schemas.openxmlformats.org/markup-compatibility/2006">
          <mc:Choice Requires="x14">
            <control shapeId="9239" r:id="rId19" name="Check Box 23">
              <controlPr defaultSize="0" autoFill="0" autoLine="0" autoPict="0">
                <anchor moveWithCells="1">
                  <from>
                    <xdr:col>7</xdr:col>
                    <xdr:colOff>61913</xdr:colOff>
                    <xdr:row>133</xdr:row>
                    <xdr:rowOff>100013</xdr:rowOff>
                  </from>
                  <to>
                    <xdr:col>7</xdr:col>
                    <xdr:colOff>261938</xdr:colOff>
                    <xdr:row>134</xdr:row>
                    <xdr:rowOff>80963</xdr:rowOff>
                  </to>
                </anchor>
              </controlPr>
            </control>
          </mc:Choice>
        </mc:AlternateContent>
        <mc:AlternateContent xmlns:mc="http://schemas.openxmlformats.org/markup-compatibility/2006">
          <mc:Choice Requires="x14">
            <control shapeId="9240" r:id="rId20" name="Check Box 24">
              <controlPr defaultSize="0" autoFill="0" autoLine="0" autoPict="0">
                <anchor moveWithCells="1">
                  <from>
                    <xdr:col>8</xdr:col>
                    <xdr:colOff>323850</xdr:colOff>
                    <xdr:row>131</xdr:row>
                    <xdr:rowOff>95250</xdr:rowOff>
                  </from>
                  <to>
                    <xdr:col>8</xdr:col>
                    <xdr:colOff>523875</xdr:colOff>
                    <xdr:row>132</xdr:row>
                    <xdr:rowOff>76200</xdr:rowOff>
                  </to>
                </anchor>
              </controlPr>
            </control>
          </mc:Choice>
        </mc:AlternateContent>
        <mc:AlternateContent xmlns:mc="http://schemas.openxmlformats.org/markup-compatibility/2006">
          <mc:Choice Requires="x14">
            <control shapeId="9241" r:id="rId21" name="Check Box 25">
              <controlPr defaultSize="0" autoFill="0" autoLine="0" autoPict="0">
                <anchor moveWithCells="1">
                  <from>
                    <xdr:col>0</xdr:col>
                    <xdr:colOff>28575</xdr:colOff>
                    <xdr:row>103</xdr:row>
                    <xdr:rowOff>4763</xdr:rowOff>
                  </from>
                  <to>
                    <xdr:col>0</xdr:col>
                    <xdr:colOff>238125</xdr:colOff>
                    <xdr:row>103</xdr:row>
                    <xdr:rowOff>180975</xdr:rowOff>
                  </to>
                </anchor>
              </controlPr>
            </control>
          </mc:Choice>
        </mc:AlternateContent>
        <mc:AlternateContent xmlns:mc="http://schemas.openxmlformats.org/markup-compatibility/2006">
          <mc:Choice Requires="x14">
            <control shapeId="9242" r:id="rId22" name="Check Box 26">
              <controlPr defaultSize="0" autoFill="0" autoLine="0" autoPict="0">
                <anchor moveWithCells="1">
                  <from>
                    <xdr:col>0</xdr:col>
                    <xdr:colOff>28575</xdr:colOff>
                    <xdr:row>105</xdr:row>
                    <xdr:rowOff>14288</xdr:rowOff>
                  </from>
                  <to>
                    <xdr:col>0</xdr:col>
                    <xdr:colOff>238125</xdr:colOff>
                    <xdr:row>106</xdr:row>
                    <xdr:rowOff>0</xdr:rowOff>
                  </to>
                </anchor>
              </controlPr>
            </control>
          </mc:Choice>
        </mc:AlternateContent>
        <mc:AlternateContent xmlns:mc="http://schemas.openxmlformats.org/markup-compatibility/2006">
          <mc:Choice Requires="x14">
            <control shapeId="9243" r:id="rId23" name="Check Box 27">
              <controlPr defaultSize="0" autoFill="0" autoLine="0" autoPict="0">
                <anchor moveWithCells="1">
                  <from>
                    <xdr:col>0</xdr:col>
                    <xdr:colOff>28575</xdr:colOff>
                    <xdr:row>104</xdr:row>
                    <xdr:rowOff>14288</xdr:rowOff>
                  </from>
                  <to>
                    <xdr:col>0</xdr:col>
                    <xdr:colOff>238125</xdr:colOff>
                    <xdr:row>105</xdr:row>
                    <xdr:rowOff>0</xdr:rowOff>
                  </to>
                </anchor>
              </controlPr>
            </control>
          </mc:Choice>
        </mc:AlternateContent>
        <mc:AlternateContent xmlns:mc="http://schemas.openxmlformats.org/markup-compatibility/2006">
          <mc:Choice Requires="x14">
            <control shapeId="9244" r:id="rId24" name="Check Box 28">
              <controlPr defaultSize="0" autoFill="0" autoLine="0" autoPict="0">
                <anchor moveWithCells="1">
                  <from>
                    <xdr:col>0</xdr:col>
                    <xdr:colOff>28575</xdr:colOff>
                    <xdr:row>106</xdr:row>
                    <xdr:rowOff>9525</xdr:rowOff>
                  </from>
                  <to>
                    <xdr:col>0</xdr:col>
                    <xdr:colOff>238125</xdr:colOff>
                    <xdr:row>106</xdr:row>
                    <xdr:rowOff>185738</xdr:rowOff>
                  </to>
                </anchor>
              </controlPr>
            </control>
          </mc:Choice>
        </mc:AlternateContent>
        <mc:AlternateContent xmlns:mc="http://schemas.openxmlformats.org/markup-compatibility/2006">
          <mc:Choice Requires="x14">
            <control shapeId="9245" r:id="rId25" name="Check Box 29">
              <controlPr defaultSize="0" autoFill="0" autoLine="0" autoPict="0">
                <anchor moveWithCells="1">
                  <from>
                    <xdr:col>0</xdr:col>
                    <xdr:colOff>28575</xdr:colOff>
                    <xdr:row>107</xdr:row>
                    <xdr:rowOff>14288</xdr:rowOff>
                  </from>
                  <to>
                    <xdr:col>0</xdr:col>
                    <xdr:colOff>238125</xdr:colOff>
                    <xdr:row>108</xdr:row>
                    <xdr:rowOff>0</xdr:rowOff>
                  </to>
                </anchor>
              </controlPr>
            </control>
          </mc:Choice>
        </mc:AlternateContent>
        <mc:AlternateContent xmlns:mc="http://schemas.openxmlformats.org/markup-compatibility/2006">
          <mc:Choice Requires="x14">
            <control shapeId="9246" r:id="rId26" name="Check Box 30">
              <controlPr defaultSize="0" autoFill="0" autoLine="0" autoPict="0">
                <anchor moveWithCells="1">
                  <from>
                    <xdr:col>0</xdr:col>
                    <xdr:colOff>28575</xdr:colOff>
                    <xdr:row>108</xdr:row>
                    <xdr:rowOff>9525</xdr:rowOff>
                  </from>
                  <to>
                    <xdr:col>0</xdr:col>
                    <xdr:colOff>238125</xdr:colOff>
                    <xdr:row>108</xdr:row>
                    <xdr:rowOff>185738</xdr:rowOff>
                  </to>
                </anchor>
              </controlPr>
            </control>
          </mc:Choice>
        </mc:AlternateContent>
        <mc:AlternateContent xmlns:mc="http://schemas.openxmlformats.org/markup-compatibility/2006">
          <mc:Choice Requires="x14">
            <control shapeId="9247" r:id="rId27" name="Check Box 31">
              <controlPr defaultSize="0" autoFill="0" autoLine="0" autoPict="0">
                <anchor moveWithCells="1">
                  <from>
                    <xdr:col>0</xdr:col>
                    <xdr:colOff>28575</xdr:colOff>
                    <xdr:row>109</xdr:row>
                    <xdr:rowOff>14288</xdr:rowOff>
                  </from>
                  <to>
                    <xdr:col>0</xdr:col>
                    <xdr:colOff>238125</xdr:colOff>
                    <xdr:row>110</xdr:row>
                    <xdr:rowOff>0</xdr:rowOff>
                  </to>
                </anchor>
              </controlPr>
            </control>
          </mc:Choice>
        </mc:AlternateContent>
        <mc:AlternateContent xmlns:mc="http://schemas.openxmlformats.org/markup-compatibility/2006">
          <mc:Choice Requires="x14">
            <control shapeId="9248" r:id="rId28" name="Check Box 32">
              <controlPr defaultSize="0" autoFill="0" autoLine="0" autoPict="0">
                <anchor moveWithCells="1">
                  <from>
                    <xdr:col>0</xdr:col>
                    <xdr:colOff>28575</xdr:colOff>
                    <xdr:row>110</xdr:row>
                    <xdr:rowOff>14288</xdr:rowOff>
                  </from>
                  <to>
                    <xdr:col>0</xdr:col>
                    <xdr:colOff>238125</xdr:colOff>
                    <xdr:row>111</xdr:row>
                    <xdr:rowOff>0</xdr:rowOff>
                  </to>
                </anchor>
              </controlPr>
            </control>
          </mc:Choice>
        </mc:AlternateContent>
        <mc:AlternateContent xmlns:mc="http://schemas.openxmlformats.org/markup-compatibility/2006">
          <mc:Choice Requires="x14">
            <control shapeId="9249" r:id="rId29" name="Check Box 33">
              <controlPr defaultSize="0" autoFill="0" autoLine="0" autoPict="0">
                <anchor moveWithCells="1">
                  <from>
                    <xdr:col>0</xdr:col>
                    <xdr:colOff>28575</xdr:colOff>
                    <xdr:row>111</xdr:row>
                    <xdr:rowOff>9525</xdr:rowOff>
                  </from>
                  <to>
                    <xdr:col>0</xdr:col>
                    <xdr:colOff>238125</xdr:colOff>
                    <xdr:row>111</xdr:row>
                    <xdr:rowOff>185738</xdr:rowOff>
                  </to>
                </anchor>
              </controlPr>
            </control>
          </mc:Choice>
        </mc:AlternateContent>
        <mc:AlternateContent xmlns:mc="http://schemas.openxmlformats.org/markup-compatibility/2006">
          <mc:Choice Requires="x14">
            <control shapeId="9250" r:id="rId30" name="Check Box 34">
              <controlPr defaultSize="0" autoFill="0" autoLine="0" autoPict="0">
                <anchor moveWithCells="1">
                  <from>
                    <xdr:col>0</xdr:col>
                    <xdr:colOff>28575</xdr:colOff>
                    <xdr:row>112</xdr:row>
                    <xdr:rowOff>9525</xdr:rowOff>
                  </from>
                  <to>
                    <xdr:col>0</xdr:col>
                    <xdr:colOff>238125</xdr:colOff>
                    <xdr:row>112</xdr:row>
                    <xdr:rowOff>185738</xdr:rowOff>
                  </to>
                </anchor>
              </controlPr>
            </control>
          </mc:Choice>
        </mc:AlternateContent>
        <mc:AlternateContent xmlns:mc="http://schemas.openxmlformats.org/markup-compatibility/2006">
          <mc:Choice Requires="x14">
            <control shapeId="9251" r:id="rId31" name="Check Box 35">
              <controlPr defaultSize="0" autoFill="0" autoLine="0" autoPict="0">
                <anchor moveWithCells="1">
                  <from>
                    <xdr:col>0</xdr:col>
                    <xdr:colOff>33338</xdr:colOff>
                    <xdr:row>113</xdr:row>
                    <xdr:rowOff>14288</xdr:rowOff>
                  </from>
                  <to>
                    <xdr:col>0</xdr:col>
                    <xdr:colOff>242888</xdr:colOff>
                    <xdr:row>114</xdr:row>
                    <xdr:rowOff>0</xdr:rowOff>
                  </to>
                </anchor>
              </controlPr>
            </control>
          </mc:Choice>
        </mc:AlternateContent>
        <mc:AlternateContent xmlns:mc="http://schemas.openxmlformats.org/markup-compatibility/2006">
          <mc:Choice Requires="x14">
            <control shapeId="9252" r:id="rId32" name="Check Box 36">
              <controlPr defaultSize="0" autoFill="0" autoLine="0" autoPict="0">
                <anchor moveWithCells="1">
                  <from>
                    <xdr:col>1</xdr:col>
                    <xdr:colOff>400050</xdr:colOff>
                    <xdr:row>74</xdr:row>
                    <xdr:rowOff>9525</xdr:rowOff>
                  </from>
                  <to>
                    <xdr:col>1</xdr:col>
                    <xdr:colOff>609600</xdr:colOff>
                    <xdr:row>74</xdr:row>
                    <xdr:rowOff>185738</xdr:rowOff>
                  </to>
                </anchor>
              </controlPr>
            </control>
          </mc:Choice>
        </mc:AlternateContent>
        <mc:AlternateContent xmlns:mc="http://schemas.openxmlformats.org/markup-compatibility/2006">
          <mc:Choice Requires="x14">
            <control shapeId="9253" r:id="rId33" name="Check Box 37">
              <controlPr defaultSize="0" autoFill="0" autoLine="0" autoPict="0">
                <anchor moveWithCells="1">
                  <from>
                    <xdr:col>1</xdr:col>
                    <xdr:colOff>400050</xdr:colOff>
                    <xdr:row>75</xdr:row>
                    <xdr:rowOff>4763</xdr:rowOff>
                  </from>
                  <to>
                    <xdr:col>1</xdr:col>
                    <xdr:colOff>609600</xdr:colOff>
                    <xdr:row>75</xdr:row>
                    <xdr:rowOff>180975</xdr:rowOff>
                  </to>
                </anchor>
              </controlPr>
            </control>
          </mc:Choice>
        </mc:AlternateContent>
        <mc:AlternateContent xmlns:mc="http://schemas.openxmlformats.org/markup-compatibility/2006">
          <mc:Choice Requires="x14">
            <control shapeId="9254" r:id="rId34" name="Check Box 38">
              <controlPr defaultSize="0" autoFill="0" autoLine="0" autoPict="0">
                <anchor moveWithCells="1">
                  <from>
                    <xdr:col>1</xdr:col>
                    <xdr:colOff>400050</xdr:colOff>
                    <xdr:row>76</xdr:row>
                    <xdr:rowOff>9525</xdr:rowOff>
                  </from>
                  <to>
                    <xdr:col>1</xdr:col>
                    <xdr:colOff>609600</xdr:colOff>
                    <xdr:row>76</xdr:row>
                    <xdr:rowOff>185738</xdr:rowOff>
                  </to>
                </anchor>
              </controlPr>
            </control>
          </mc:Choice>
        </mc:AlternateContent>
        <mc:AlternateContent xmlns:mc="http://schemas.openxmlformats.org/markup-compatibility/2006">
          <mc:Choice Requires="x14">
            <control shapeId="9255" r:id="rId35" name="Check Box 39">
              <controlPr defaultSize="0" autoFill="0" autoLine="0" autoPict="0">
                <anchor moveWithCells="1">
                  <from>
                    <xdr:col>1</xdr:col>
                    <xdr:colOff>400050</xdr:colOff>
                    <xdr:row>77</xdr:row>
                    <xdr:rowOff>14288</xdr:rowOff>
                  </from>
                  <to>
                    <xdr:col>1</xdr:col>
                    <xdr:colOff>609600</xdr:colOff>
                    <xdr:row>78</xdr:row>
                    <xdr:rowOff>0</xdr:rowOff>
                  </to>
                </anchor>
              </controlPr>
            </control>
          </mc:Choice>
        </mc:AlternateContent>
        <mc:AlternateContent xmlns:mc="http://schemas.openxmlformats.org/markup-compatibility/2006">
          <mc:Choice Requires="x14">
            <control shapeId="9256" r:id="rId36" name="Check Box 40">
              <controlPr defaultSize="0" autoFill="0" autoLine="0" autoPict="0">
                <anchor moveWithCells="1">
                  <from>
                    <xdr:col>6</xdr:col>
                    <xdr:colOff>271463</xdr:colOff>
                    <xdr:row>142</xdr:row>
                    <xdr:rowOff>9525</xdr:rowOff>
                  </from>
                  <to>
                    <xdr:col>6</xdr:col>
                    <xdr:colOff>471488</xdr:colOff>
                    <xdr:row>142</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32B6-45E9-4A99-AE90-AB32D93BFEFF}">
  <dimension ref="A1:AP42"/>
  <sheetViews>
    <sheetView zoomScale="70" zoomScaleNormal="70" workbookViewId="0">
      <selection activeCell="K24" sqref="K24"/>
    </sheetView>
  </sheetViews>
  <sheetFormatPr defaultColWidth="9.1328125" defaultRowHeight="12.75" x14ac:dyDescent="0.35"/>
  <cols>
    <col min="1" max="2" width="9.1328125" style="1"/>
    <col min="3" max="3" width="10.265625" style="1" bestFit="1" customWidth="1"/>
    <col min="4" max="4" width="9.1328125" style="1"/>
    <col min="5" max="6" width="9.1328125" style="1" customWidth="1"/>
    <col min="7" max="8" width="9.1328125" style="1"/>
    <col min="9" max="9" width="10.265625" style="1" bestFit="1" customWidth="1"/>
    <col min="10" max="18" width="9.1328125" style="1"/>
    <col min="19" max="19" width="9.1328125" style="1" customWidth="1"/>
    <col min="20" max="40" width="9.1328125" style="1"/>
    <col min="41" max="41" width="9.1328125" style="1" customWidth="1"/>
    <col min="42" max="42" width="73.265625" style="1" bestFit="1" customWidth="1"/>
    <col min="43" max="16384" width="9.1328125" style="1"/>
  </cols>
  <sheetData>
    <row r="1" spans="1:42" ht="15" customHeight="1" x14ac:dyDescent="0.35">
      <c r="A1" s="354" t="s">
        <v>343</v>
      </c>
      <c r="B1" s="355"/>
      <c r="C1" s="355"/>
      <c r="D1" s="355"/>
      <c r="E1" s="355"/>
      <c r="F1" s="355"/>
      <c r="G1" s="355"/>
      <c r="H1" s="355"/>
      <c r="I1" s="355"/>
      <c r="J1" s="356"/>
      <c r="L1" s="149" t="b">
        <v>0</v>
      </c>
      <c r="M1" s="47"/>
      <c r="N1" s="47"/>
      <c r="O1" s="47"/>
      <c r="P1" s="47"/>
      <c r="Q1" s="47"/>
      <c r="R1" s="47"/>
      <c r="S1" s="47"/>
      <c r="T1" s="48"/>
      <c r="U1" s="48"/>
      <c r="V1" s="47"/>
      <c r="W1" s="47"/>
      <c r="X1" s="47"/>
      <c r="Y1" s="47"/>
      <c r="Z1" s="47"/>
      <c r="AA1" s="47"/>
      <c r="AB1" s="47"/>
      <c r="AC1" s="47"/>
      <c r="AD1" s="48"/>
      <c r="AE1" s="48"/>
      <c r="AF1" s="49"/>
      <c r="AG1" s="49"/>
      <c r="AH1" s="49"/>
      <c r="AI1" s="49"/>
      <c r="AJ1" s="49"/>
      <c r="AK1" s="49"/>
      <c r="AL1" s="49"/>
      <c r="AM1" s="49"/>
      <c r="AN1" s="48"/>
      <c r="AO1" s="48"/>
      <c r="AP1" s="75"/>
    </row>
    <row r="2" spans="1:42" ht="70.900000000000006" customHeight="1" thickBot="1" x14ac:dyDescent="0.4">
      <c r="A2" s="631" t="s">
        <v>482</v>
      </c>
      <c r="B2" s="632"/>
      <c r="C2" s="632"/>
      <c r="D2" s="632"/>
      <c r="E2" s="632"/>
      <c r="F2" s="632"/>
      <c r="G2" s="632"/>
      <c r="H2" s="632"/>
      <c r="I2" s="632"/>
      <c r="J2" s="633"/>
      <c r="L2" s="10"/>
      <c r="M2" s="10"/>
      <c r="N2" s="9"/>
      <c r="O2" s="9"/>
      <c r="P2" s="9"/>
      <c r="Q2" s="9"/>
      <c r="R2" s="39"/>
      <c r="S2" s="39"/>
      <c r="T2" s="48"/>
      <c r="U2" s="48"/>
      <c r="V2" s="39"/>
      <c r="W2" s="39"/>
      <c r="X2" s="39"/>
      <c r="Y2" s="39"/>
      <c r="Z2" s="39"/>
      <c r="AA2" s="39"/>
      <c r="AB2" s="39"/>
      <c r="AC2" s="39"/>
      <c r="AD2" s="48"/>
      <c r="AE2" s="48"/>
      <c r="AF2" s="49"/>
      <c r="AG2" s="49"/>
      <c r="AH2" s="49"/>
      <c r="AI2" s="49"/>
      <c r="AJ2" s="49"/>
      <c r="AK2" s="49"/>
      <c r="AL2" s="49"/>
      <c r="AM2" s="49"/>
      <c r="AN2" s="48"/>
      <c r="AO2" s="48"/>
      <c r="AP2" s="31"/>
    </row>
    <row r="3" spans="1:42" ht="15" customHeight="1" x14ac:dyDescent="0.35">
      <c r="L3" s="10"/>
      <c r="M3" s="51"/>
      <c r="N3" s="39"/>
      <c r="O3" s="39"/>
      <c r="P3" s="39"/>
      <c r="Q3" s="39"/>
      <c r="R3" s="39"/>
      <c r="S3" s="39"/>
      <c r="T3" s="48"/>
      <c r="U3" s="48"/>
      <c r="V3" s="9"/>
      <c r="W3" s="9"/>
      <c r="X3" s="9"/>
      <c r="Y3" s="89"/>
      <c r="Z3" s="89"/>
      <c r="AA3" s="90"/>
      <c r="AB3" s="90"/>
      <c r="AC3" s="90"/>
      <c r="AD3" s="48"/>
      <c r="AE3" s="48"/>
      <c r="AF3" s="92"/>
      <c r="AG3" s="92"/>
      <c r="AH3" s="92"/>
      <c r="AI3" s="92"/>
      <c r="AJ3" s="92"/>
      <c r="AK3" s="39"/>
      <c r="AL3" s="93"/>
      <c r="AM3" s="93"/>
      <c r="AN3" s="48"/>
      <c r="AO3" s="48"/>
      <c r="AP3" s="31"/>
    </row>
    <row r="4" spans="1:42" ht="12.75" customHeight="1" x14ac:dyDescent="0.35">
      <c r="A4" s="587" t="s">
        <v>477</v>
      </c>
      <c r="B4" s="587"/>
      <c r="C4" s="587"/>
      <c r="D4" s="587"/>
      <c r="E4" s="587"/>
      <c r="F4" s="587"/>
      <c r="G4" s="587"/>
      <c r="H4" s="587"/>
      <c r="I4" s="587"/>
      <c r="J4" s="587"/>
      <c r="L4" s="51"/>
      <c r="M4" s="51"/>
      <c r="N4" s="39"/>
      <c r="O4" s="39"/>
      <c r="P4" s="39"/>
      <c r="Q4" s="39"/>
      <c r="R4" s="39"/>
      <c r="S4" s="39"/>
      <c r="T4" s="48"/>
      <c r="U4" s="48"/>
      <c r="V4" s="9"/>
      <c r="W4" s="9"/>
      <c r="X4" s="10"/>
      <c r="Y4" s="10"/>
      <c r="Z4" s="11"/>
      <c r="AA4" s="11"/>
      <c r="AB4" s="12"/>
      <c r="AC4" s="12"/>
      <c r="AD4" s="48"/>
      <c r="AE4" s="48"/>
      <c r="AF4" s="51"/>
      <c r="AG4" s="51"/>
      <c r="AH4" s="51"/>
      <c r="AI4" s="51"/>
      <c r="AJ4" s="51"/>
      <c r="AK4" s="48"/>
      <c r="AL4" s="10"/>
      <c r="AM4" s="10"/>
      <c r="AN4" s="48"/>
      <c r="AO4" s="48"/>
      <c r="AP4" s="31"/>
    </row>
    <row r="5" spans="1:42" ht="15" customHeight="1" x14ac:dyDescent="0.35">
      <c r="A5" s="587"/>
      <c r="B5" s="587"/>
      <c r="C5" s="587"/>
      <c r="D5" s="587"/>
      <c r="E5" s="587"/>
      <c r="F5" s="587"/>
      <c r="G5" s="587"/>
      <c r="H5" s="587"/>
      <c r="I5" s="587"/>
      <c r="J5" s="587"/>
      <c r="L5" s="10"/>
      <c r="M5" s="10"/>
      <c r="N5" s="53"/>
      <c r="O5" s="53"/>
      <c r="P5" s="87"/>
      <c r="Q5" s="87"/>
      <c r="R5" s="88"/>
      <c r="S5" s="88"/>
      <c r="T5" s="48"/>
      <c r="U5" s="48"/>
      <c r="V5" s="9"/>
      <c r="W5" s="9"/>
      <c r="X5" s="10"/>
      <c r="Y5" s="10"/>
      <c r="Z5" s="11"/>
      <c r="AA5" s="11"/>
      <c r="AB5" s="12"/>
      <c r="AC5" s="12"/>
      <c r="AD5" s="48"/>
      <c r="AE5" s="48"/>
      <c r="AF5" s="84"/>
      <c r="AG5" s="84"/>
      <c r="AH5" s="84"/>
      <c r="AI5" s="84"/>
      <c r="AJ5" s="76"/>
      <c r="AK5" s="77"/>
      <c r="AL5" s="51"/>
      <c r="AM5" s="51"/>
      <c r="AN5" s="48"/>
      <c r="AO5" s="48"/>
      <c r="AP5" s="31"/>
    </row>
    <row r="6" spans="1:42" ht="15" customHeight="1" thickBot="1" x14ac:dyDescent="0.4">
      <c r="A6" s="634"/>
      <c r="B6" s="634"/>
      <c r="C6" s="634"/>
      <c r="D6" s="634"/>
      <c r="E6" s="634"/>
      <c r="F6" s="634"/>
      <c r="G6" s="634"/>
      <c r="H6" s="634"/>
      <c r="I6" s="634"/>
      <c r="J6" s="634"/>
      <c r="L6" s="10"/>
      <c r="M6" s="10"/>
      <c r="N6" s="53"/>
      <c r="O6" s="53"/>
      <c r="P6" s="87"/>
      <c r="Q6" s="87"/>
      <c r="R6" s="88"/>
      <c r="S6" s="88"/>
      <c r="T6" s="48"/>
      <c r="U6" s="48"/>
      <c r="V6" s="9"/>
      <c r="W6" s="9"/>
      <c r="X6" s="10"/>
      <c r="Y6" s="10"/>
      <c r="Z6" s="11"/>
      <c r="AA6" s="11"/>
      <c r="AB6" s="12"/>
      <c r="AC6" s="12"/>
      <c r="AD6" s="48"/>
      <c r="AE6" s="48"/>
      <c r="AF6" s="84"/>
      <c r="AG6" s="84"/>
      <c r="AH6" s="84"/>
      <c r="AI6" s="84"/>
      <c r="AJ6" s="76"/>
      <c r="AK6" s="77"/>
      <c r="AL6" s="51"/>
      <c r="AM6" s="51"/>
      <c r="AN6" s="48"/>
      <c r="AO6" s="48"/>
      <c r="AP6" s="31"/>
    </row>
    <row r="7" spans="1:42" ht="15" customHeight="1" x14ac:dyDescent="0.35">
      <c r="A7" s="588" t="s">
        <v>478</v>
      </c>
      <c r="B7" s="589"/>
      <c r="C7" s="589"/>
      <c r="D7" s="589"/>
      <c r="E7" s="589"/>
      <c r="F7" s="589"/>
      <c r="G7" s="589"/>
      <c r="H7" s="589"/>
      <c r="I7" s="589"/>
      <c r="J7" s="590"/>
      <c r="L7" s="48"/>
      <c r="M7" s="48"/>
      <c r="N7" s="48"/>
      <c r="O7" s="48"/>
      <c r="P7" s="48"/>
      <c r="Q7" s="48"/>
      <c r="R7" s="48"/>
      <c r="S7" s="48"/>
      <c r="T7" s="48"/>
      <c r="U7" s="48"/>
      <c r="V7" s="48"/>
      <c r="W7" s="48"/>
      <c r="X7" s="48"/>
      <c r="Y7" s="48"/>
      <c r="Z7" s="48"/>
      <c r="AA7" s="48"/>
      <c r="AB7" s="48"/>
      <c r="AC7" s="48"/>
      <c r="AD7" s="48"/>
      <c r="AE7" s="48"/>
      <c r="AF7" s="80"/>
      <c r="AG7" s="80"/>
      <c r="AH7" s="80"/>
      <c r="AI7" s="80"/>
      <c r="AJ7" s="76"/>
      <c r="AK7" s="77"/>
      <c r="AL7" s="51"/>
      <c r="AM7" s="51"/>
      <c r="AN7" s="48"/>
      <c r="AO7" s="48"/>
      <c r="AP7" s="31"/>
    </row>
    <row r="8" spans="1:42" ht="15" customHeight="1" x14ac:dyDescent="0.35">
      <c r="A8" s="645" t="s">
        <v>479</v>
      </c>
      <c r="B8" s="641"/>
      <c r="C8" s="641"/>
      <c r="D8" s="641"/>
      <c r="E8" s="641"/>
      <c r="F8" s="641" t="s">
        <v>480</v>
      </c>
      <c r="G8" s="641"/>
      <c r="H8" s="641"/>
      <c r="I8" s="641"/>
      <c r="J8" s="642"/>
      <c r="L8" s="39"/>
      <c r="M8" s="39"/>
      <c r="N8" s="39"/>
      <c r="O8" s="39"/>
      <c r="P8" s="39"/>
      <c r="Q8" s="39"/>
      <c r="R8" s="39"/>
      <c r="S8" s="39"/>
      <c r="T8" s="48"/>
      <c r="U8" s="48"/>
      <c r="V8" s="39"/>
      <c r="W8" s="39"/>
      <c r="X8" s="39"/>
      <c r="Y8" s="39"/>
      <c r="Z8" s="39"/>
      <c r="AA8" s="39"/>
      <c r="AB8" s="39"/>
      <c r="AC8" s="39"/>
      <c r="AD8" s="48"/>
      <c r="AE8" s="48"/>
      <c r="AF8" s="80"/>
      <c r="AG8" s="80"/>
      <c r="AH8" s="80"/>
      <c r="AI8" s="80"/>
      <c r="AJ8" s="76"/>
      <c r="AK8" s="77"/>
      <c r="AL8" s="51"/>
      <c r="AM8" s="51"/>
      <c r="AN8" s="48"/>
      <c r="AO8" s="48"/>
      <c r="AP8" s="31"/>
    </row>
    <row r="9" spans="1:42" ht="15" customHeight="1" x14ac:dyDescent="0.35">
      <c r="A9" s="645">
        <v>0</v>
      </c>
      <c r="B9" s="641"/>
      <c r="C9" s="641"/>
      <c r="D9" s="641"/>
      <c r="E9" s="641"/>
      <c r="F9" s="643">
        <v>0.08</v>
      </c>
      <c r="G9" s="643"/>
      <c r="H9" s="643"/>
      <c r="I9" s="643"/>
      <c r="J9" s="644"/>
      <c r="L9" s="39"/>
      <c r="M9" s="39"/>
      <c r="N9" s="39"/>
      <c r="O9" s="39"/>
      <c r="P9" s="39"/>
      <c r="Q9" s="39"/>
      <c r="R9" s="39"/>
      <c r="S9" s="39"/>
      <c r="T9" s="48"/>
      <c r="U9" s="48"/>
      <c r="V9" s="39"/>
      <c r="W9" s="39"/>
      <c r="X9" s="39"/>
      <c r="Y9" s="39"/>
      <c r="Z9" s="39"/>
      <c r="AA9" s="39"/>
      <c r="AB9" s="39"/>
      <c r="AC9" s="39"/>
      <c r="AD9" s="48"/>
      <c r="AE9" s="48"/>
      <c r="AF9" s="84"/>
      <c r="AG9" s="80"/>
      <c r="AH9" s="80"/>
      <c r="AI9" s="80"/>
      <c r="AJ9" s="76"/>
      <c r="AK9" s="77"/>
      <c r="AL9" s="51"/>
      <c r="AM9" s="51"/>
      <c r="AN9" s="48"/>
      <c r="AO9" s="48"/>
      <c r="AP9" s="31"/>
    </row>
    <row r="10" spans="1:42" ht="15" customHeight="1" x14ac:dyDescent="0.35">
      <c r="A10" s="635">
        <f>A9*F9</f>
        <v>0</v>
      </c>
      <c r="B10" s="635"/>
      <c r="C10" s="635"/>
      <c r="D10" s="635"/>
      <c r="E10" s="635"/>
      <c r="F10" s="635"/>
      <c r="G10" s="635"/>
      <c r="H10" s="635"/>
      <c r="I10" s="635"/>
      <c r="J10" s="636"/>
      <c r="L10" s="39"/>
      <c r="M10" s="39"/>
      <c r="N10" s="39"/>
      <c r="O10" s="39"/>
      <c r="P10" s="39"/>
      <c r="Q10" s="39"/>
      <c r="R10" s="39"/>
      <c r="S10" s="39"/>
      <c r="T10" s="48"/>
      <c r="U10" s="48"/>
      <c r="V10" s="39"/>
      <c r="W10" s="39"/>
      <c r="X10" s="39"/>
      <c r="Y10" s="39"/>
      <c r="Z10" s="39"/>
      <c r="AA10" s="39"/>
      <c r="AB10" s="39"/>
      <c r="AC10" s="39"/>
      <c r="AD10" s="48"/>
      <c r="AE10" s="48"/>
      <c r="AF10" s="51"/>
      <c r="AG10" s="51"/>
      <c r="AH10" s="51"/>
      <c r="AI10" s="51"/>
      <c r="AJ10" s="51"/>
      <c r="AK10" s="48"/>
      <c r="AL10" s="10"/>
      <c r="AM10" s="10"/>
      <c r="AN10" s="48"/>
      <c r="AO10" s="48"/>
      <c r="AP10" s="31"/>
    </row>
    <row r="11" spans="1:42" ht="15" customHeight="1" thickBot="1" x14ac:dyDescent="0.4">
      <c r="A11" s="637"/>
      <c r="B11" s="637"/>
      <c r="C11" s="637"/>
      <c r="D11" s="637"/>
      <c r="E11" s="637"/>
      <c r="F11" s="637"/>
      <c r="G11" s="637"/>
      <c r="H11" s="637"/>
      <c r="I11" s="637"/>
      <c r="J11" s="638"/>
      <c r="L11" s="39"/>
      <c r="M11" s="39"/>
      <c r="N11" s="39"/>
      <c r="O11" s="39"/>
      <c r="P11" s="39"/>
      <c r="Q11" s="39"/>
      <c r="R11" s="39"/>
      <c r="S11" s="39"/>
      <c r="T11" s="48"/>
      <c r="U11" s="48"/>
      <c r="V11" s="39"/>
      <c r="W11" s="39"/>
      <c r="X11" s="39"/>
      <c r="Y11" s="39"/>
      <c r="Z11" s="39"/>
      <c r="AA11" s="39"/>
      <c r="AB11" s="39"/>
      <c r="AC11" s="39"/>
      <c r="AD11" s="48"/>
      <c r="AE11" s="48"/>
      <c r="AF11" s="51"/>
      <c r="AG11" s="51"/>
      <c r="AH11" s="51"/>
      <c r="AI11" s="51"/>
      <c r="AJ11" s="51"/>
      <c r="AK11" s="48"/>
      <c r="AL11" s="10"/>
      <c r="AM11" s="10"/>
      <c r="AN11" s="48"/>
      <c r="AO11" s="48"/>
      <c r="AP11" s="31"/>
    </row>
    <row r="12" spans="1:42" ht="15" customHeight="1" x14ac:dyDescent="0.35">
      <c r="A12" s="74"/>
      <c r="B12" s="74"/>
      <c r="C12" s="74"/>
      <c r="D12" s="74"/>
      <c r="E12" s="74"/>
      <c r="F12" s="74"/>
      <c r="G12" s="74"/>
      <c r="H12" s="74"/>
      <c r="I12" s="74"/>
      <c r="J12" s="10"/>
      <c r="L12" s="39"/>
      <c r="M12" s="39"/>
      <c r="N12" s="39"/>
      <c r="O12" s="39"/>
      <c r="P12" s="39"/>
      <c r="Q12" s="39"/>
      <c r="R12" s="39"/>
      <c r="S12" s="39"/>
      <c r="T12" s="48"/>
      <c r="U12" s="48"/>
      <c r="V12" s="39"/>
      <c r="W12" s="39"/>
      <c r="X12" s="39"/>
      <c r="Y12" s="39"/>
      <c r="Z12" s="39"/>
      <c r="AA12" s="39"/>
      <c r="AB12" s="39"/>
      <c r="AC12" s="39"/>
      <c r="AD12" s="48"/>
      <c r="AE12" s="48"/>
      <c r="AF12" s="51"/>
      <c r="AG12" s="51"/>
      <c r="AH12" s="51"/>
      <c r="AI12" s="51"/>
      <c r="AJ12" s="51"/>
      <c r="AK12" s="48"/>
      <c r="AL12" s="10"/>
      <c r="AM12" s="10"/>
      <c r="AN12" s="48"/>
      <c r="AO12" s="48"/>
      <c r="AP12" s="31"/>
    </row>
    <row r="13" spans="1:42" ht="15" customHeight="1" x14ac:dyDescent="0.35">
      <c r="A13" s="639" t="s">
        <v>481</v>
      </c>
      <c r="B13" s="640"/>
      <c r="C13" s="640"/>
      <c r="D13" s="640"/>
      <c r="E13" s="640"/>
      <c r="F13" s="640"/>
      <c r="G13" s="640"/>
      <c r="H13" s="640"/>
      <c r="I13" s="640"/>
      <c r="J13" s="640"/>
    </row>
    <row r="14" spans="1:42" ht="15" customHeight="1" thickBot="1" x14ac:dyDescent="0.4"/>
    <row r="15" spans="1:42" ht="15" customHeight="1" thickBot="1" x14ac:dyDescent="0.4">
      <c r="D15" s="173" t="s">
        <v>476</v>
      </c>
      <c r="E15" s="174"/>
      <c r="F15" s="174"/>
      <c r="G15" s="152"/>
    </row>
    <row r="16" spans="1:4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2.75" customHeight="1" x14ac:dyDescent="0.35"/>
    <row r="42" ht="12.75" customHeight="1" x14ac:dyDescent="0.35"/>
  </sheetData>
  <mergeCells count="11">
    <mergeCell ref="D15:F15"/>
    <mergeCell ref="A13:J13"/>
    <mergeCell ref="F8:J8"/>
    <mergeCell ref="F9:J9"/>
    <mergeCell ref="A8:E8"/>
    <mergeCell ref="A9:E9"/>
    <mergeCell ref="A1:J1"/>
    <mergeCell ref="A2:J2"/>
    <mergeCell ref="A7:J7"/>
    <mergeCell ref="A4:J6"/>
    <mergeCell ref="A10:J11"/>
  </mergeCells>
  <printOptions horizontalCentered="1" verticalCentered="1"/>
  <pageMargins left="0.51181102362204722" right="0.51181102362204722" top="0.78740157480314965" bottom="0.51181102362204722"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271463</xdr:colOff>
                    <xdr:row>14</xdr:row>
                    <xdr:rowOff>9525</xdr:rowOff>
                  </from>
                  <to>
                    <xdr:col>6</xdr:col>
                    <xdr:colOff>471488</xdr:colOff>
                    <xdr:row>14</xdr:row>
                    <xdr:rowOff>185738</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5504-217A-4A6F-B05E-95AD19D0902F}">
  <dimension ref="A1:AF156"/>
  <sheetViews>
    <sheetView zoomScaleNormal="100" workbookViewId="0">
      <selection activeCell="M4" sqref="M4"/>
    </sheetView>
  </sheetViews>
  <sheetFormatPr defaultColWidth="9.1328125" defaultRowHeight="12.75" x14ac:dyDescent="0.35"/>
  <cols>
    <col min="1" max="18" width="9.1328125" style="1"/>
    <col min="19" max="19" width="9.1328125" style="1" customWidth="1"/>
    <col min="20" max="30" width="9.1328125" style="1"/>
    <col min="31" max="32" width="9.1328125" style="1" customWidth="1"/>
    <col min="33" max="16384" width="9.1328125" style="1"/>
  </cols>
  <sheetData>
    <row r="1" spans="1:32" ht="15" customHeight="1" x14ac:dyDescent="0.35">
      <c r="A1" s="354" t="s">
        <v>509</v>
      </c>
      <c r="B1" s="355"/>
      <c r="C1" s="355"/>
      <c r="D1" s="355"/>
      <c r="E1" s="355"/>
      <c r="F1" s="355"/>
      <c r="G1" s="355"/>
      <c r="H1" s="355"/>
      <c r="I1" s="355"/>
      <c r="J1" s="356"/>
      <c r="L1" s="47"/>
      <c r="M1" s="47"/>
      <c r="N1" s="47"/>
      <c r="O1" s="47"/>
      <c r="P1" s="47"/>
      <c r="Q1" s="47"/>
      <c r="R1" s="47"/>
      <c r="S1" s="47"/>
      <c r="T1" s="47"/>
      <c r="U1" s="47"/>
      <c r="V1" s="47"/>
      <c r="W1" s="47"/>
      <c r="X1" s="47"/>
      <c r="Y1" s="47"/>
      <c r="Z1" s="47"/>
      <c r="AA1" s="47"/>
      <c r="AB1" s="47"/>
      <c r="AC1" s="47"/>
      <c r="AD1" s="47"/>
      <c r="AF1" s="62"/>
    </row>
    <row r="2" spans="1:32" ht="15" customHeight="1" thickBot="1" x14ac:dyDescent="0.4">
      <c r="A2" s="650" t="s">
        <v>467</v>
      </c>
      <c r="B2" s="651"/>
      <c r="C2" s="651"/>
      <c r="D2" s="651"/>
      <c r="E2" s="651"/>
      <c r="F2" s="651"/>
      <c r="G2" s="651"/>
      <c r="H2" s="651"/>
      <c r="I2" s="651"/>
      <c r="J2" s="652"/>
      <c r="L2" s="149" t="b">
        <v>0</v>
      </c>
      <c r="M2" s="150"/>
      <c r="N2" s="151"/>
      <c r="O2" s="47"/>
      <c r="P2" s="47"/>
      <c r="Q2" s="47"/>
      <c r="R2" s="47"/>
      <c r="S2" s="47"/>
      <c r="T2" s="47"/>
      <c r="U2" s="47"/>
      <c r="V2" s="47"/>
      <c r="W2" s="47"/>
      <c r="X2" s="47"/>
      <c r="Y2" s="47"/>
      <c r="Z2" s="47"/>
      <c r="AA2" s="47"/>
      <c r="AB2" s="47"/>
      <c r="AC2" s="47"/>
      <c r="AD2" s="47"/>
      <c r="AF2" s="63"/>
    </row>
    <row r="3" spans="1:32" ht="15" customHeight="1" x14ac:dyDescent="0.35">
      <c r="A3" s="146"/>
      <c r="B3" s="146"/>
      <c r="C3" s="146"/>
      <c r="D3" s="146"/>
      <c r="E3" s="146"/>
      <c r="F3" s="146"/>
      <c r="G3" s="146"/>
      <c r="H3" s="146"/>
      <c r="I3" s="146"/>
      <c r="J3" s="146"/>
      <c r="L3" s="47"/>
      <c r="M3" s="47"/>
      <c r="N3" s="47"/>
      <c r="O3" s="47"/>
      <c r="P3" s="47"/>
      <c r="Q3" s="47"/>
      <c r="R3" s="47"/>
      <c r="S3" s="47"/>
      <c r="T3" s="47"/>
      <c r="U3" s="47"/>
      <c r="V3" s="47"/>
      <c r="W3" s="47"/>
      <c r="X3" s="47"/>
      <c r="Y3" s="47"/>
      <c r="Z3" s="47"/>
      <c r="AA3" s="47"/>
      <c r="AB3" s="47"/>
      <c r="AC3" s="47"/>
      <c r="AD3" s="47"/>
      <c r="AF3" s="63"/>
    </row>
    <row r="4" spans="1:32" ht="15" customHeight="1" x14ac:dyDescent="0.35">
      <c r="A4" s="653" t="s">
        <v>468</v>
      </c>
      <c r="B4" s="653"/>
      <c r="C4" s="653"/>
      <c r="D4" s="653"/>
      <c r="E4" s="653"/>
      <c r="F4" s="653"/>
      <c r="G4" s="653"/>
      <c r="H4" s="653"/>
      <c r="I4" s="653"/>
      <c r="J4" s="653"/>
      <c r="L4" s="47"/>
      <c r="M4" s="47"/>
      <c r="N4" s="47"/>
      <c r="O4" s="47"/>
      <c r="P4" s="47"/>
      <c r="Q4" s="47"/>
      <c r="R4" s="47"/>
      <c r="S4" s="47"/>
      <c r="T4" s="47"/>
      <c r="U4" s="47"/>
      <c r="V4" s="47"/>
      <c r="W4" s="47"/>
      <c r="X4" s="47"/>
      <c r="Y4" s="47"/>
      <c r="Z4" s="47"/>
      <c r="AA4" s="47"/>
      <c r="AB4" s="47"/>
      <c r="AC4" s="47"/>
      <c r="AD4" s="47"/>
      <c r="AF4" s="63"/>
    </row>
    <row r="5" spans="1:32" ht="15" customHeight="1" x14ac:dyDescent="0.35">
      <c r="A5" s="653"/>
      <c r="B5" s="653"/>
      <c r="C5" s="653"/>
      <c r="D5" s="653"/>
      <c r="E5" s="653"/>
      <c r="F5" s="653"/>
      <c r="G5" s="653"/>
      <c r="H5" s="653"/>
      <c r="I5" s="653"/>
      <c r="J5" s="653"/>
      <c r="L5" s="47"/>
      <c r="M5" s="47"/>
      <c r="N5" s="47"/>
      <c r="O5" s="47"/>
      <c r="P5" s="47"/>
      <c r="Q5" s="47"/>
      <c r="R5" s="47"/>
      <c r="S5" s="47"/>
      <c r="T5" s="47"/>
      <c r="U5" s="47"/>
      <c r="V5" s="47"/>
      <c r="W5" s="47"/>
      <c r="X5" s="47"/>
      <c r="Y5" s="47"/>
      <c r="Z5" s="47"/>
      <c r="AA5" s="47"/>
      <c r="AB5" s="47"/>
      <c r="AC5" s="47"/>
      <c r="AD5" s="47"/>
      <c r="AF5" s="63"/>
    </row>
    <row r="6" spans="1:32" ht="15" customHeight="1" x14ac:dyDescent="0.35">
      <c r="A6" s="653"/>
      <c r="B6" s="653"/>
      <c r="C6" s="653"/>
      <c r="D6" s="653"/>
      <c r="E6" s="653"/>
      <c r="F6" s="653"/>
      <c r="G6" s="653"/>
      <c r="H6" s="653"/>
      <c r="I6" s="653"/>
      <c r="J6" s="653"/>
      <c r="L6" s="47"/>
      <c r="M6" s="47"/>
      <c r="N6" s="47"/>
      <c r="O6" s="47"/>
      <c r="P6" s="47"/>
      <c r="Q6" s="47"/>
      <c r="R6" s="47"/>
      <c r="S6" s="47"/>
      <c r="T6" s="47"/>
      <c r="U6" s="47"/>
      <c r="V6" s="47"/>
      <c r="W6" s="47"/>
      <c r="X6" s="47"/>
      <c r="Y6" s="47"/>
      <c r="Z6" s="47"/>
      <c r="AA6" s="47"/>
      <c r="AB6" s="47"/>
      <c r="AC6" s="47"/>
      <c r="AD6" s="47"/>
      <c r="AF6" s="63"/>
    </row>
    <row r="7" spans="1:32" ht="15" customHeight="1" x14ac:dyDescent="0.35">
      <c r="A7" s="147"/>
      <c r="B7" s="147"/>
      <c r="C7" s="147"/>
      <c r="D7" s="147"/>
      <c r="E7" s="147"/>
      <c r="F7" s="147"/>
      <c r="G7" s="147"/>
      <c r="H7" s="147"/>
      <c r="I7" s="147"/>
      <c r="J7" s="147"/>
      <c r="L7" s="47"/>
      <c r="M7" s="47"/>
      <c r="N7" s="47"/>
      <c r="O7" s="47"/>
      <c r="P7" s="47"/>
      <c r="Q7" s="47"/>
      <c r="R7" s="47"/>
      <c r="S7" s="47"/>
      <c r="T7" s="47"/>
      <c r="U7" s="47"/>
      <c r="V7" s="47"/>
      <c r="W7" s="47"/>
      <c r="X7" s="47"/>
      <c r="Y7" s="47"/>
      <c r="Z7" s="47"/>
      <c r="AA7" s="47"/>
      <c r="AB7" s="47"/>
      <c r="AC7" s="47"/>
      <c r="AD7" s="47"/>
      <c r="AF7" s="63"/>
    </row>
    <row r="8" spans="1:32" ht="15" customHeight="1" x14ac:dyDescent="0.35">
      <c r="A8" s="653" t="s">
        <v>475</v>
      </c>
      <c r="B8" s="653"/>
      <c r="C8" s="653"/>
      <c r="D8" s="653"/>
      <c r="E8" s="653"/>
      <c r="F8" s="653"/>
      <c r="G8" s="653"/>
      <c r="H8" s="653"/>
      <c r="I8" s="653"/>
      <c r="J8" s="653"/>
      <c r="L8" s="47"/>
      <c r="M8" s="47"/>
      <c r="N8" s="47"/>
      <c r="O8" s="47"/>
      <c r="P8" s="47"/>
      <c r="Q8" s="47"/>
      <c r="R8" s="47"/>
      <c r="S8" s="47"/>
      <c r="T8" s="47"/>
      <c r="U8" s="47"/>
      <c r="V8" s="47"/>
      <c r="W8" s="47"/>
      <c r="X8" s="47"/>
      <c r="Y8" s="47"/>
      <c r="Z8" s="47"/>
      <c r="AA8" s="47"/>
      <c r="AB8" s="47"/>
      <c r="AC8" s="47"/>
      <c r="AD8" s="47"/>
      <c r="AF8" s="63"/>
    </row>
    <row r="9" spans="1:32" ht="15" customHeight="1" x14ac:dyDescent="0.35">
      <c r="A9" s="653"/>
      <c r="B9" s="653"/>
      <c r="C9" s="653"/>
      <c r="D9" s="653"/>
      <c r="E9" s="653"/>
      <c r="F9" s="653"/>
      <c r="G9" s="653"/>
      <c r="H9" s="653"/>
      <c r="I9" s="653"/>
      <c r="J9" s="653"/>
      <c r="L9" s="47"/>
      <c r="M9" s="47"/>
      <c r="N9" s="47"/>
      <c r="O9" s="47"/>
      <c r="P9" s="47"/>
      <c r="Q9" s="47"/>
      <c r="R9" s="47"/>
      <c r="S9" s="47"/>
      <c r="T9" s="47"/>
      <c r="U9" s="47"/>
      <c r="V9" s="47"/>
      <c r="W9" s="47"/>
      <c r="X9" s="47"/>
      <c r="Y9" s="47"/>
      <c r="Z9" s="47"/>
      <c r="AA9" s="47"/>
      <c r="AB9" s="47"/>
      <c r="AC9" s="47"/>
      <c r="AD9" s="47"/>
      <c r="AF9" s="63"/>
    </row>
    <row r="10" spans="1:32" ht="15" customHeight="1" x14ac:dyDescent="0.35">
      <c r="A10" s="653"/>
      <c r="B10" s="653"/>
      <c r="C10" s="653"/>
      <c r="D10" s="653"/>
      <c r="E10" s="653"/>
      <c r="F10" s="653"/>
      <c r="G10" s="653"/>
      <c r="H10" s="653"/>
      <c r="I10" s="653"/>
      <c r="J10" s="653"/>
      <c r="L10" s="47"/>
      <c r="M10" s="47"/>
      <c r="N10" s="47"/>
      <c r="O10" s="47"/>
      <c r="P10" s="47"/>
      <c r="Q10" s="47"/>
      <c r="R10" s="47"/>
      <c r="S10" s="47"/>
      <c r="T10" s="47"/>
      <c r="U10" s="47"/>
      <c r="V10" s="47"/>
      <c r="W10" s="47"/>
      <c r="X10" s="47"/>
      <c r="Y10" s="47"/>
      <c r="Z10" s="47"/>
      <c r="AA10" s="47"/>
      <c r="AB10" s="47"/>
      <c r="AC10" s="47"/>
      <c r="AD10" s="47"/>
      <c r="AF10" s="63"/>
    </row>
    <row r="11" spans="1:32" ht="15" customHeight="1" x14ac:dyDescent="0.35">
      <c r="A11" s="653"/>
      <c r="B11" s="653"/>
      <c r="C11" s="653"/>
      <c r="D11" s="653"/>
      <c r="E11" s="653"/>
      <c r="F11" s="653"/>
      <c r="G11" s="653"/>
      <c r="H11" s="653"/>
      <c r="I11" s="653"/>
      <c r="J11" s="653"/>
      <c r="L11" s="47"/>
      <c r="M11" s="47"/>
      <c r="N11" s="47"/>
      <c r="O11" s="47"/>
      <c r="P11" s="47"/>
      <c r="Q11" s="47"/>
      <c r="R11" s="47"/>
      <c r="S11" s="47"/>
      <c r="T11" s="47"/>
      <c r="U11" s="47"/>
      <c r="V11" s="47"/>
      <c r="W11" s="47"/>
      <c r="X11" s="47"/>
      <c r="Y11" s="47"/>
      <c r="Z11" s="47"/>
      <c r="AA11" s="47"/>
      <c r="AB11" s="47"/>
      <c r="AC11" s="47"/>
      <c r="AD11" s="47"/>
      <c r="AF11" s="63"/>
    </row>
    <row r="12" spans="1:32" ht="15" customHeight="1" thickBot="1" x14ac:dyDescent="0.4">
      <c r="A12" s="147"/>
      <c r="B12" s="147"/>
      <c r="C12" s="147"/>
      <c r="D12" s="147"/>
      <c r="E12" s="147"/>
      <c r="F12" s="147"/>
      <c r="G12" s="147"/>
      <c r="H12" s="147"/>
      <c r="I12" s="147"/>
      <c r="J12" s="147"/>
      <c r="L12" s="47"/>
      <c r="M12" s="47"/>
      <c r="N12" s="47"/>
      <c r="O12" s="47"/>
      <c r="P12" s="47"/>
      <c r="Q12" s="47"/>
      <c r="R12" s="47"/>
      <c r="S12" s="47"/>
      <c r="T12" s="47"/>
      <c r="U12" s="47"/>
      <c r="V12" s="47"/>
      <c r="W12" s="47"/>
      <c r="X12" s="47"/>
      <c r="Y12" s="47"/>
      <c r="Z12" s="47"/>
      <c r="AA12" s="47"/>
      <c r="AB12" s="47"/>
      <c r="AC12" s="47"/>
      <c r="AD12" s="47"/>
      <c r="AF12" s="63"/>
    </row>
    <row r="13" spans="1:32" ht="15" customHeight="1" x14ac:dyDescent="0.35">
      <c r="A13" s="578" t="s">
        <v>472</v>
      </c>
      <c r="B13" s="579"/>
      <c r="C13" s="579"/>
      <c r="D13" s="579"/>
      <c r="E13" s="579"/>
      <c r="F13" s="656" t="s">
        <v>469</v>
      </c>
      <c r="G13" s="656"/>
      <c r="H13" s="656"/>
      <c r="I13" s="656"/>
      <c r="J13" s="657"/>
      <c r="L13" s="47"/>
      <c r="M13" s="47"/>
      <c r="N13" s="47"/>
      <c r="O13" s="47"/>
      <c r="P13" s="47"/>
      <c r="Q13" s="47"/>
      <c r="R13" s="47"/>
      <c r="S13" s="47"/>
      <c r="T13" s="47"/>
      <c r="U13" s="47"/>
      <c r="V13" s="47"/>
      <c r="W13" s="47"/>
      <c r="X13" s="47"/>
      <c r="Y13" s="47"/>
      <c r="Z13" s="47"/>
      <c r="AA13" s="47"/>
      <c r="AB13" s="47"/>
      <c r="AC13" s="47"/>
      <c r="AD13" s="47"/>
      <c r="AF13" s="63"/>
    </row>
    <row r="14" spans="1:32" ht="15" customHeight="1" x14ac:dyDescent="0.35">
      <c r="A14" s="305"/>
      <c r="B14" s="306"/>
      <c r="C14" s="306"/>
      <c r="D14" s="306"/>
      <c r="E14" s="306"/>
      <c r="F14" s="658"/>
      <c r="G14" s="658"/>
      <c r="H14" s="658"/>
      <c r="I14" s="658"/>
      <c r="J14" s="659"/>
      <c r="L14" s="47"/>
      <c r="M14" s="47"/>
      <c r="N14" s="47"/>
      <c r="O14" s="47"/>
      <c r="P14" s="47"/>
      <c r="Q14" s="47"/>
      <c r="R14" s="47"/>
      <c r="S14" s="47"/>
      <c r="T14" s="47"/>
      <c r="U14" s="47"/>
      <c r="V14" s="47"/>
      <c r="W14" s="47"/>
      <c r="X14" s="47"/>
      <c r="Y14" s="47"/>
      <c r="Z14" s="47"/>
      <c r="AA14" s="47"/>
      <c r="AB14" s="47"/>
      <c r="AC14" s="47"/>
      <c r="AD14" s="47"/>
      <c r="AF14" s="63"/>
    </row>
    <row r="15" spans="1:32" ht="15" customHeight="1" x14ac:dyDescent="0.35">
      <c r="A15" s="660" t="s">
        <v>473</v>
      </c>
      <c r="B15" s="661"/>
      <c r="C15" s="661"/>
      <c r="D15" s="664" t="e">
        <f>_xlfn.IFS('FOGLIO A1'!AP53=TRUE,'FOGLIO A1'!A22:J23,'FOGLIO B1'!AF33=TRUE,'FOGLIO B1'!A43:J44)</f>
        <v>#N/A</v>
      </c>
      <c r="E15" s="664"/>
      <c r="F15" s="646" t="s">
        <v>470</v>
      </c>
      <c r="G15" s="646"/>
      <c r="H15" s="646"/>
      <c r="I15" s="646"/>
      <c r="J15" s="647"/>
      <c r="L15" s="47"/>
      <c r="M15" s="47"/>
      <c r="N15" s="47"/>
      <c r="O15" s="47"/>
      <c r="P15" s="47"/>
      <c r="Q15" s="47"/>
      <c r="R15" s="47"/>
      <c r="S15" s="47"/>
      <c r="T15" s="47"/>
      <c r="U15" s="47"/>
      <c r="V15" s="47"/>
      <c r="W15" s="47"/>
      <c r="X15" s="47"/>
      <c r="Y15" s="47"/>
      <c r="Z15" s="47"/>
      <c r="AA15" s="47"/>
      <c r="AB15" s="47"/>
      <c r="AC15" s="47"/>
      <c r="AD15" s="47"/>
    </row>
    <row r="16" spans="1:32" ht="15" customHeight="1" x14ac:dyDescent="0.35">
      <c r="A16" s="662" t="s">
        <v>474</v>
      </c>
      <c r="B16" s="663"/>
      <c r="C16" s="663"/>
      <c r="D16" s="665" t="e">
        <f>_xlfn.IFS('FOGLIO A2'!L6=TRUE,'FOGLIO A2'!A140:J141,'FOGLIO B2'!L1=TRUE,'FOGLIO B2'!A10:J11)</f>
        <v>#N/A</v>
      </c>
      <c r="E16" s="665"/>
      <c r="F16" s="646"/>
      <c r="G16" s="646"/>
      <c r="H16" s="646"/>
      <c r="I16" s="646"/>
      <c r="J16" s="647"/>
      <c r="L16" s="47"/>
      <c r="M16" s="47"/>
      <c r="N16" s="47"/>
      <c r="O16" s="47"/>
      <c r="P16" s="47"/>
      <c r="Q16" s="47"/>
      <c r="R16" s="47"/>
      <c r="S16" s="47"/>
      <c r="T16" s="47"/>
      <c r="U16" s="47"/>
      <c r="V16" s="47"/>
      <c r="W16" s="47"/>
      <c r="X16" s="47"/>
      <c r="Y16" s="47"/>
      <c r="Z16" s="47"/>
      <c r="AA16" s="47"/>
      <c r="AB16" s="47"/>
      <c r="AC16" s="47"/>
      <c r="AD16" s="47"/>
    </row>
    <row r="17" spans="1:32" ht="15" customHeight="1" thickBot="1" x14ac:dyDescent="0.4">
      <c r="A17" s="654" t="e">
        <f>SUM(D15,D16)</f>
        <v>#N/A</v>
      </c>
      <c r="B17" s="655"/>
      <c r="C17" s="655"/>
      <c r="D17" s="655"/>
      <c r="E17" s="655"/>
      <c r="F17" s="648"/>
      <c r="G17" s="648"/>
      <c r="H17" s="648"/>
      <c r="I17" s="648"/>
      <c r="J17" s="649"/>
      <c r="L17" s="47"/>
      <c r="M17" s="47"/>
      <c r="N17" s="47"/>
      <c r="O17" s="47"/>
      <c r="P17" s="47"/>
      <c r="Q17" s="47"/>
      <c r="R17" s="47"/>
      <c r="S17" s="47"/>
      <c r="T17" s="47"/>
      <c r="U17" s="47"/>
      <c r="V17" s="47"/>
      <c r="W17" s="47"/>
      <c r="X17" s="47"/>
      <c r="Y17" s="47"/>
      <c r="Z17" s="47"/>
      <c r="AA17" s="47"/>
      <c r="AB17" s="47"/>
      <c r="AC17" s="47"/>
      <c r="AD17" s="47"/>
    </row>
    <row r="18" spans="1:32" ht="15" customHeight="1" thickBot="1" x14ac:dyDescent="0.4">
      <c r="L18" s="47"/>
      <c r="M18" s="47"/>
      <c r="N18" s="47"/>
      <c r="O18" s="47"/>
      <c r="P18" s="47"/>
      <c r="Q18" s="47"/>
      <c r="R18" s="47"/>
      <c r="S18" s="47"/>
      <c r="T18" s="47"/>
      <c r="U18" s="47"/>
      <c r="V18" s="47"/>
      <c r="W18" s="47"/>
      <c r="X18" s="47"/>
      <c r="Y18" s="47"/>
      <c r="Z18" s="47"/>
      <c r="AA18" s="47"/>
      <c r="AB18" s="47"/>
      <c r="AC18" s="47"/>
      <c r="AD18" s="47"/>
    </row>
    <row r="19" spans="1:32" ht="15" customHeight="1" x14ac:dyDescent="0.35">
      <c r="A19" s="232" t="s">
        <v>508</v>
      </c>
      <c r="B19" s="233"/>
      <c r="C19" s="233"/>
      <c r="D19" s="233"/>
      <c r="E19" s="233"/>
      <c r="F19" s="233"/>
      <c r="G19" s="233"/>
      <c r="H19" s="233"/>
      <c r="I19" s="233"/>
      <c r="J19" s="234"/>
      <c r="L19" s="47"/>
      <c r="M19" s="47"/>
      <c r="N19" s="47"/>
      <c r="O19" s="47"/>
      <c r="P19" s="47"/>
      <c r="Q19" s="47"/>
      <c r="R19" s="47"/>
      <c r="S19" s="47"/>
      <c r="T19" s="47"/>
      <c r="U19" s="47"/>
      <c r="V19" s="47"/>
      <c r="W19" s="47"/>
      <c r="X19" s="47"/>
      <c r="Y19" s="47"/>
      <c r="Z19" s="47"/>
      <c r="AA19" s="47"/>
      <c r="AB19" s="47"/>
      <c r="AC19" s="47"/>
      <c r="AD19" s="47"/>
    </row>
    <row r="20" spans="1:32" ht="15" customHeight="1" x14ac:dyDescent="0.35">
      <c r="A20" s="238" t="e">
        <f>_xlfn.IFS(L2=TRUE,A17*2,L2=FALSE,A17)</f>
        <v>#N/A</v>
      </c>
      <c r="B20" s="239"/>
      <c r="C20" s="239"/>
      <c r="D20" s="239"/>
      <c r="E20" s="239"/>
      <c r="F20" s="239"/>
      <c r="G20" s="239"/>
      <c r="H20" s="239"/>
      <c r="I20" s="239"/>
      <c r="J20" s="240"/>
      <c r="L20" s="47"/>
      <c r="M20" s="47"/>
      <c r="N20" s="47"/>
      <c r="O20" s="47"/>
      <c r="P20" s="47"/>
      <c r="Q20" s="47"/>
      <c r="R20" s="47"/>
      <c r="S20" s="47"/>
      <c r="T20" s="47"/>
      <c r="U20" s="47"/>
      <c r="V20" s="47"/>
      <c r="W20" s="47"/>
      <c r="X20" s="47"/>
      <c r="Y20" s="47"/>
      <c r="Z20" s="47"/>
      <c r="AA20" s="47"/>
      <c r="AB20" s="47"/>
      <c r="AC20" s="47"/>
      <c r="AD20" s="47"/>
    </row>
    <row r="21" spans="1:32" ht="15" customHeight="1" thickBot="1" x14ac:dyDescent="0.4">
      <c r="A21" s="241"/>
      <c r="B21" s="242"/>
      <c r="C21" s="242"/>
      <c r="D21" s="242"/>
      <c r="E21" s="242"/>
      <c r="F21" s="242"/>
      <c r="G21" s="242"/>
      <c r="H21" s="242"/>
      <c r="I21" s="242"/>
      <c r="J21" s="243"/>
      <c r="L21" s="47"/>
      <c r="M21" s="47"/>
      <c r="N21" s="47"/>
      <c r="O21" s="47"/>
      <c r="P21" s="47"/>
      <c r="Q21" s="47"/>
      <c r="R21" s="47"/>
      <c r="S21" s="47"/>
      <c r="T21" s="47"/>
      <c r="U21" s="47"/>
      <c r="V21" s="47"/>
      <c r="W21" s="47"/>
      <c r="X21" s="47"/>
      <c r="Y21" s="47"/>
      <c r="Z21" s="47"/>
      <c r="AA21" s="47"/>
      <c r="AB21" s="47"/>
      <c r="AC21" s="47"/>
      <c r="AD21" s="47"/>
      <c r="AF21" s="16"/>
    </row>
    <row r="22" spans="1:32" ht="15" customHeight="1" x14ac:dyDescent="0.35">
      <c r="L22" s="47"/>
      <c r="M22" s="47"/>
      <c r="N22" s="47"/>
      <c r="O22" s="47"/>
      <c r="P22" s="47"/>
      <c r="Q22" s="47"/>
      <c r="R22" s="47"/>
      <c r="S22" s="47"/>
      <c r="T22" s="47"/>
      <c r="U22" s="47"/>
      <c r="V22" s="47"/>
      <c r="W22" s="47"/>
      <c r="X22" s="47"/>
      <c r="Y22" s="47"/>
      <c r="Z22" s="47"/>
      <c r="AA22" s="47"/>
      <c r="AB22" s="47"/>
      <c r="AC22" s="47"/>
      <c r="AD22" s="47"/>
      <c r="AF22" s="16"/>
    </row>
    <row r="23" spans="1:32" ht="15" customHeight="1" x14ac:dyDescent="0.35">
      <c r="A23" s="148"/>
      <c r="B23" s="148"/>
      <c r="C23" s="148"/>
      <c r="D23" s="148"/>
      <c r="E23" s="148"/>
      <c r="F23" s="148"/>
      <c r="G23" s="148"/>
      <c r="H23" s="148"/>
      <c r="I23" s="148"/>
      <c r="J23" s="148"/>
      <c r="L23" s="47"/>
      <c r="M23" s="47"/>
      <c r="N23" s="47"/>
      <c r="O23" s="47"/>
      <c r="P23" s="47"/>
      <c r="Q23" s="47"/>
      <c r="R23" s="47"/>
      <c r="S23" s="47"/>
      <c r="T23" s="47"/>
      <c r="U23" s="47"/>
      <c r="V23" s="47"/>
      <c r="W23" s="47"/>
      <c r="X23" s="47"/>
      <c r="Y23" s="47"/>
      <c r="Z23" s="47"/>
      <c r="AA23" s="47"/>
      <c r="AB23" s="47"/>
      <c r="AC23" s="47"/>
      <c r="AD23" s="47"/>
      <c r="AF23" s="16"/>
    </row>
    <row r="24" spans="1:32" ht="15" customHeight="1" x14ac:dyDescent="0.35">
      <c r="L24" s="47"/>
      <c r="M24" s="47"/>
      <c r="N24" s="47"/>
      <c r="O24" s="47"/>
      <c r="P24" s="47"/>
      <c r="Q24" s="47"/>
      <c r="R24" s="47"/>
      <c r="S24" s="47"/>
      <c r="T24" s="47"/>
      <c r="U24" s="47"/>
      <c r="V24" s="47"/>
      <c r="W24" s="47"/>
      <c r="X24" s="47"/>
      <c r="Y24" s="47"/>
      <c r="Z24" s="47"/>
      <c r="AA24" s="47"/>
      <c r="AB24" s="47"/>
      <c r="AC24" s="47"/>
      <c r="AD24" s="47"/>
      <c r="AF24" s="16"/>
    </row>
    <row r="25" spans="1:32" ht="15" customHeight="1" x14ac:dyDescent="0.35">
      <c r="L25" s="47"/>
      <c r="M25" s="47"/>
      <c r="N25" s="47"/>
      <c r="O25" s="47"/>
      <c r="P25" s="47"/>
      <c r="Q25" s="47"/>
      <c r="R25" s="47"/>
      <c r="S25" s="47"/>
      <c r="T25" s="47"/>
      <c r="U25" s="47"/>
      <c r="V25" s="47"/>
      <c r="W25" s="47"/>
      <c r="X25" s="47"/>
      <c r="Y25" s="47"/>
      <c r="Z25" s="47"/>
      <c r="AA25" s="47"/>
      <c r="AB25" s="47"/>
      <c r="AC25" s="47"/>
      <c r="AD25" s="47"/>
      <c r="AF25" s="16"/>
    </row>
    <row r="26" spans="1:32" ht="15" customHeight="1" x14ac:dyDescent="0.35">
      <c r="L26" s="47"/>
      <c r="M26" s="47"/>
      <c r="N26" s="47"/>
      <c r="O26" s="47"/>
      <c r="P26" s="47"/>
      <c r="Q26" s="47"/>
      <c r="R26" s="47"/>
      <c r="S26" s="47"/>
      <c r="T26" s="47"/>
      <c r="U26" s="47"/>
      <c r="V26" s="47"/>
      <c r="W26" s="47"/>
      <c r="X26" s="47"/>
      <c r="Y26" s="47"/>
      <c r="Z26" s="47"/>
      <c r="AA26" s="47"/>
      <c r="AB26" s="47"/>
      <c r="AC26" s="47"/>
      <c r="AD26" s="47"/>
      <c r="AF26" s="16"/>
    </row>
    <row r="27" spans="1:32" ht="15" customHeight="1" x14ac:dyDescent="0.35">
      <c r="L27" s="47"/>
      <c r="M27" s="47"/>
      <c r="N27" s="47"/>
      <c r="O27" s="47"/>
      <c r="P27" s="47"/>
      <c r="Q27" s="47"/>
      <c r="R27" s="47"/>
      <c r="S27" s="47"/>
      <c r="T27" s="47"/>
      <c r="U27" s="47"/>
      <c r="V27" s="47"/>
      <c r="W27" s="47"/>
      <c r="X27" s="47"/>
      <c r="Y27" s="47"/>
      <c r="Z27" s="47"/>
      <c r="AA27" s="47"/>
      <c r="AB27" s="47"/>
      <c r="AC27" s="47"/>
      <c r="AD27" s="47"/>
      <c r="AF27" s="16"/>
    </row>
    <row r="28" spans="1:32" ht="15" customHeight="1" x14ac:dyDescent="0.35">
      <c r="L28" s="47"/>
      <c r="M28" s="47"/>
      <c r="N28" s="47"/>
      <c r="O28" s="47"/>
      <c r="P28" s="47"/>
      <c r="Q28" s="47"/>
      <c r="R28" s="47"/>
      <c r="S28" s="47"/>
      <c r="T28" s="47"/>
      <c r="U28" s="47"/>
      <c r="V28" s="47"/>
      <c r="W28" s="47"/>
      <c r="X28" s="47"/>
      <c r="Y28" s="47"/>
      <c r="Z28" s="47"/>
      <c r="AA28" s="47"/>
      <c r="AB28" s="47"/>
      <c r="AC28" s="47"/>
      <c r="AD28" s="47"/>
      <c r="AF28" s="16"/>
    </row>
    <row r="29" spans="1:32" ht="15" customHeight="1" x14ac:dyDescent="0.35">
      <c r="L29" s="47"/>
      <c r="M29" s="47"/>
      <c r="N29" s="47"/>
      <c r="O29" s="47"/>
      <c r="P29" s="47"/>
      <c r="Q29" s="47"/>
      <c r="R29" s="47"/>
      <c r="S29" s="47"/>
      <c r="T29" s="47"/>
      <c r="U29" s="47"/>
      <c r="V29" s="47"/>
      <c r="W29" s="47"/>
      <c r="X29" s="47"/>
      <c r="Y29" s="47"/>
      <c r="Z29" s="47"/>
      <c r="AA29" s="47"/>
      <c r="AB29" s="47"/>
      <c r="AC29" s="47"/>
      <c r="AD29" s="47"/>
      <c r="AF29" s="16"/>
    </row>
    <row r="30" spans="1:32" ht="15" customHeight="1" x14ac:dyDescent="0.35">
      <c r="L30" s="47"/>
      <c r="M30" s="47"/>
      <c r="N30" s="47"/>
      <c r="O30" s="47"/>
      <c r="P30" s="47"/>
      <c r="Q30" s="47"/>
      <c r="R30" s="47"/>
      <c r="S30" s="47"/>
      <c r="T30" s="47"/>
      <c r="U30" s="47"/>
      <c r="V30" s="47"/>
      <c r="W30" s="47"/>
      <c r="X30" s="47"/>
      <c r="Y30" s="47"/>
      <c r="Z30" s="47"/>
      <c r="AA30" s="47"/>
      <c r="AB30" s="47"/>
      <c r="AC30" s="47"/>
      <c r="AD30" s="47"/>
      <c r="AF30" s="16"/>
    </row>
    <row r="31" spans="1:32" ht="15" customHeight="1" x14ac:dyDescent="0.35">
      <c r="L31" s="47"/>
      <c r="M31" s="47"/>
      <c r="N31" s="47"/>
      <c r="O31" s="47"/>
      <c r="P31" s="47"/>
      <c r="Q31" s="47"/>
      <c r="R31" s="47"/>
      <c r="S31" s="47"/>
      <c r="T31" s="47"/>
      <c r="U31" s="47"/>
      <c r="V31" s="47"/>
      <c r="W31" s="47"/>
      <c r="X31" s="47"/>
      <c r="Y31" s="47"/>
      <c r="Z31" s="47"/>
      <c r="AA31" s="47"/>
      <c r="AB31" s="47"/>
      <c r="AC31" s="47"/>
      <c r="AD31" s="47"/>
      <c r="AF31" s="16"/>
    </row>
    <row r="32" spans="1:32" ht="15" customHeight="1" x14ac:dyDescent="0.35">
      <c r="L32" s="47"/>
      <c r="M32" s="47"/>
      <c r="N32" s="47"/>
      <c r="O32" s="47"/>
      <c r="P32" s="47"/>
      <c r="Q32" s="47"/>
      <c r="R32" s="47"/>
      <c r="S32" s="47"/>
      <c r="T32" s="47"/>
      <c r="U32" s="47"/>
      <c r="V32" s="47"/>
      <c r="W32" s="47"/>
      <c r="X32" s="47"/>
      <c r="Y32" s="47"/>
      <c r="Z32" s="47"/>
      <c r="AA32" s="47"/>
      <c r="AB32" s="47"/>
      <c r="AC32" s="47"/>
      <c r="AD32" s="47"/>
    </row>
    <row r="33" spans="12:30" ht="15" customHeight="1" x14ac:dyDescent="0.35">
      <c r="L33" s="47"/>
      <c r="M33" s="47"/>
      <c r="N33" s="47"/>
      <c r="O33" s="47"/>
      <c r="P33" s="47"/>
      <c r="Q33" s="47"/>
      <c r="R33" s="47"/>
      <c r="S33" s="47"/>
      <c r="T33" s="47"/>
      <c r="U33" s="47"/>
      <c r="V33" s="47"/>
      <c r="W33" s="47"/>
      <c r="X33" s="47"/>
      <c r="Y33" s="47"/>
      <c r="Z33" s="47"/>
      <c r="AA33" s="47"/>
      <c r="AB33" s="47"/>
      <c r="AC33" s="47"/>
      <c r="AD33" s="47"/>
    </row>
    <row r="34" spans="12:30" ht="15" customHeight="1" x14ac:dyDescent="0.35">
      <c r="L34" s="47"/>
      <c r="M34" s="47"/>
      <c r="N34" s="47"/>
      <c r="O34" s="47"/>
      <c r="P34" s="47"/>
      <c r="Q34" s="47"/>
      <c r="R34" s="47"/>
      <c r="S34" s="47"/>
      <c r="T34" s="47"/>
      <c r="U34" s="47"/>
      <c r="V34" s="47"/>
      <c r="W34" s="47"/>
      <c r="X34" s="47"/>
      <c r="Y34" s="47"/>
      <c r="Z34" s="47"/>
      <c r="AA34" s="47"/>
      <c r="AB34" s="47"/>
      <c r="AC34" s="47"/>
      <c r="AD34" s="47"/>
    </row>
    <row r="35" spans="12:30" ht="15" customHeight="1" x14ac:dyDescent="0.35">
      <c r="L35" s="47"/>
      <c r="M35" s="47"/>
      <c r="N35" s="47"/>
      <c r="O35" s="47"/>
      <c r="P35" s="47"/>
      <c r="Q35" s="47"/>
      <c r="R35" s="47"/>
      <c r="S35" s="47"/>
      <c r="T35" s="47"/>
      <c r="U35" s="47"/>
      <c r="V35" s="47"/>
      <c r="W35" s="47"/>
      <c r="X35" s="47"/>
      <c r="Y35" s="47"/>
      <c r="Z35" s="47"/>
      <c r="AA35" s="47"/>
      <c r="AB35" s="47"/>
      <c r="AC35" s="47"/>
      <c r="AD35" s="47"/>
    </row>
    <row r="36" spans="12:30" ht="15" customHeight="1" x14ac:dyDescent="0.35">
      <c r="L36" s="47"/>
      <c r="M36" s="47"/>
      <c r="N36" s="47"/>
      <c r="O36" s="47"/>
      <c r="P36" s="47"/>
      <c r="Q36" s="47"/>
      <c r="R36" s="47"/>
      <c r="S36" s="47"/>
      <c r="T36" s="47"/>
      <c r="U36" s="47"/>
      <c r="V36" s="47"/>
      <c r="W36" s="47"/>
      <c r="X36" s="47"/>
      <c r="Y36" s="47"/>
      <c r="Z36" s="47"/>
      <c r="AA36" s="47"/>
      <c r="AB36" s="47"/>
      <c r="AC36" s="47"/>
      <c r="AD36" s="47"/>
    </row>
    <row r="37" spans="12:30" ht="15" customHeight="1" x14ac:dyDescent="0.35">
      <c r="L37" s="47"/>
      <c r="M37" s="47"/>
      <c r="N37" s="47"/>
      <c r="O37" s="47"/>
      <c r="P37" s="47"/>
      <c r="Q37" s="47"/>
      <c r="R37" s="47"/>
      <c r="S37" s="47"/>
      <c r="T37" s="47"/>
      <c r="U37" s="47"/>
      <c r="V37" s="47"/>
      <c r="W37" s="47"/>
      <c r="X37" s="47"/>
      <c r="Y37" s="47"/>
      <c r="Z37" s="47"/>
      <c r="AA37" s="47"/>
      <c r="AB37" s="47"/>
      <c r="AC37" s="47"/>
      <c r="AD37" s="47"/>
    </row>
    <row r="38" spans="12:30" ht="15" customHeight="1" x14ac:dyDescent="0.35">
      <c r="L38" s="47"/>
      <c r="M38" s="47"/>
      <c r="N38" s="47"/>
      <c r="O38" s="47"/>
      <c r="P38" s="47"/>
      <c r="Q38" s="47"/>
      <c r="R38" s="47"/>
      <c r="S38" s="47"/>
      <c r="T38" s="47"/>
      <c r="U38" s="47"/>
      <c r="V38" s="47"/>
      <c r="W38" s="47"/>
      <c r="X38" s="47"/>
      <c r="Y38" s="47"/>
      <c r="Z38" s="47"/>
      <c r="AA38" s="47"/>
      <c r="AB38" s="47"/>
      <c r="AC38" s="47"/>
      <c r="AD38" s="47"/>
    </row>
    <row r="39" spans="12:30" ht="15" customHeight="1" x14ac:dyDescent="0.35">
      <c r="L39" s="47"/>
      <c r="M39" s="47"/>
      <c r="N39" s="47"/>
      <c r="O39" s="47"/>
      <c r="P39" s="47"/>
      <c r="Q39" s="47"/>
      <c r="R39" s="47"/>
      <c r="S39" s="47"/>
      <c r="T39" s="47"/>
      <c r="U39" s="47"/>
      <c r="V39" s="47"/>
      <c r="W39" s="47"/>
      <c r="X39" s="47"/>
      <c r="Y39" s="47"/>
      <c r="Z39" s="47"/>
      <c r="AA39" s="47"/>
      <c r="AB39" s="47"/>
      <c r="AC39" s="47"/>
      <c r="AD39" s="47"/>
    </row>
    <row r="40" spans="12:30" ht="15" customHeight="1" x14ac:dyDescent="0.35">
      <c r="L40" s="47"/>
      <c r="M40" s="47"/>
      <c r="N40" s="47"/>
      <c r="O40" s="47"/>
      <c r="P40" s="47"/>
      <c r="Q40" s="47"/>
      <c r="R40" s="47"/>
      <c r="S40" s="47"/>
      <c r="T40" s="47"/>
      <c r="U40" s="47"/>
      <c r="V40" s="47"/>
      <c r="W40" s="47"/>
      <c r="X40" s="47"/>
      <c r="Y40" s="47"/>
      <c r="Z40" s="47"/>
      <c r="AA40" s="47"/>
      <c r="AB40" s="47"/>
      <c r="AC40" s="47"/>
      <c r="AD40" s="47"/>
    </row>
    <row r="41" spans="12:30" ht="15" customHeight="1" x14ac:dyDescent="0.35">
      <c r="V41" s="48"/>
      <c r="W41" s="48"/>
      <c r="X41" s="48"/>
      <c r="Y41" s="48"/>
      <c r="Z41" s="48"/>
      <c r="AA41" s="48"/>
      <c r="AB41" s="48"/>
      <c r="AC41" s="48"/>
    </row>
    <row r="42" spans="12:30" ht="15" customHeight="1" x14ac:dyDescent="0.35">
      <c r="V42" s="48"/>
      <c r="W42" s="48"/>
      <c r="X42" s="48"/>
      <c r="Y42" s="48"/>
      <c r="Z42" s="48"/>
      <c r="AA42" s="48"/>
      <c r="AB42" s="48"/>
      <c r="AC42" s="48"/>
    </row>
    <row r="43" spans="12:30" ht="15" customHeight="1" x14ac:dyDescent="0.35">
      <c r="V43" s="48"/>
      <c r="W43" s="48"/>
      <c r="X43" s="48"/>
      <c r="Y43" s="48"/>
      <c r="Z43" s="48"/>
      <c r="AA43" s="48"/>
      <c r="AB43" s="48"/>
      <c r="AC43" s="48"/>
    </row>
    <row r="44" spans="12:30" ht="15" customHeight="1" x14ac:dyDescent="0.35">
      <c r="V44" s="48"/>
      <c r="W44" s="48"/>
      <c r="X44" s="48"/>
      <c r="Y44" s="48"/>
      <c r="Z44" s="48"/>
      <c r="AA44" s="48"/>
      <c r="AB44" s="48"/>
      <c r="AC44" s="48"/>
    </row>
    <row r="45" spans="12:30" ht="15" customHeight="1" x14ac:dyDescent="0.35">
      <c r="V45" s="48"/>
      <c r="W45" s="48"/>
      <c r="X45" s="48"/>
      <c r="Y45" s="48"/>
      <c r="Z45" s="48"/>
      <c r="AA45" s="48"/>
      <c r="AB45" s="48"/>
      <c r="AC45" s="48"/>
    </row>
    <row r="46" spans="12:30" ht="15" customHeight="1" x14ac:dyDescent="0.35">
      <c r="V46" s="48"/>
      <c r="W46" s="48"/>
      <c r="X46" s="48"/>
      <c r="Y46" s="48"/>
      <c r="Z46" s="48"/>
      <c r="AA46" s="48"/>
      <c r="AB46" s="48"/>
      <c r="AC46" s="48"/>
    </row>
    <row r="47" spans="12:30" ht="15" customHeight="1" x14ac:dyDescent="0.35">
      <c r="V47" s="48"/>
      <c r="W47" s="48"/>
      <c r="X47" s="48"/>
      <c r="Y47" s="48"/>
      <c r="Z47" s="48"/>
      <c r="AA47" s="48"/>
      <c r="AB47" s="48"/>
      <c r="AC47" s="48"/>
    </row>
    <row r="48" spans="12:30" ht="15" customHeight="1" x14ac:dyDescent="0.35">
      <c r="V48" s="48"/>
      <c r="W48" s="48"/>
      <c r="X48" s="48"/>
      <c r="Y48" s="48"/>
      <c r="Z48" s="48"/>
      <c r="AA48" s="48"/>
      <c r="AB48" s="48"/>
      <c r="AC48" s="48"/>
    </row>
    <row r="49" spans="9:29" ht="15" customHeight="1" x14ac:dyDescent="0.35">
      <c r="V49" s="48"/>
      <c r="W49" s="48"/>
      <c r="X49" s="48"/>
      <c r="Y49" s="48"/>
      <c r="Z49" s="48"/>
      <c r="AA49" s="48"/>
      <c r="AB49" s="48"/>
      <c r="AC49" s="48"/>
    </row>
    <row r="50" spans="9:29" ht="15" customHeight="1" x14ac:dyDescent="0.35">
      <c r="V50" s="48"/>
      <c r="W50" s="48"/>
      <c r="X50" s="48"/>
      <c r="Y50" s="48"/>
      <c r="Z50" s="48"/>
      <c r="AA50" s="48"/>
      <c r="AB50" s="48"/>
      <c r="AC50" s="48"/>
    </row>
    <row r="51" spans="9:29" ht="15" customHeight="1" x14ac:dyDescent="0.35">
      <c r="V51" s="48"/>
      <c r="W51" s="48"/>
      <c r="X51" s="48"/>
      <c r="Y51" s="48"/>
      <c r="Z51" s="48"/>
      <c r="AA51" s="48"/>
      <c r="AB51" s="48"/>
      <c r="AC51" s="48"/>
    </row>
    <row r="52" spans="9:29" ht="15" customHeight="1" x14ac:dyDescent="0.35">
      <c r="V52" s="48"/>
      <c r="W52" s="48"/>
      <c r="X52" s="48"/>
      <c r="Y52" s="48"/>
      <c r="Z52" s="48"/>
      <c r="AA52" s="48"/>
      <c r="AB52" s="48"/>
      <c r="AC52" s="48"/>
    </row>
    <row r="53" spans="9:29" ht="15" customHeight="1" x14ac:dyDescent="0.35">
      <c r="V53" s="48"/>
      <c r="W53" s="48"/>
      <c r="X53" s="48"/>
      <c r="Y53" s="48"/>
      <c r="Z53" s="48"/>
      <c r="AA53" s="48"/>
      <c r="AB53" s="48"/>
      <c r="AC53" s="48"/>
    </row>
    <row r="54" spans="9:29" ht="15" customHeight="1" x14ac:dyDescent="0.35">
      <c r="I54" s="64"/>
      <c r="V54" s="48"/>
      <c r="W54" s="48"/>
      <c r="X54" s="48"/>
      <c r="Y54" s="48"/>
      <c r="Z54" s="48"/>
      <c r="AA54" s="48"/>
      <c r="AB54" s="48"/>
      <c r="AC54" s="48"/>
    </row>
    <row r="55" spans="9:29" ht="15" customHeight="1" x14ac:dyDescent="0.35">
      <c r="V55" s="48"/>
      <c r="W55" s="48"/>
      <c r="X55" s="48"/>
      <c r="Y55" s="48"/>
      <c r="Z55" s="48"/>
      <c r="AA55" s="48"/>
      <c r="AB55" s="48"/>
      <c r="AC55" s="48"/>
    </row>
    <row r="56" spans="9:29" ht="15" customHeight="1" x14ac:dyDescent="0.35">
      <c r="V56" s="48"/>
      <c r="W56" s="48"/>
      <c r="X56" s="48"/>
      <c r="Y56" s="48"/>
      <c r="Z56" s="48"/>
      <c r="AA56" s="48"/>
      <c r="AB56" s="48"/>
      <c r="AC56" s="48"/>
    </row>
    <row r="57" spans="9:29" ht="15" customHeight="1" x14ac:dyDescent="0.35">
      <c r="V57" s="48"/>
      <c r="W57" s="48"/>
      <c r="X57" s="48"/>
      <c r="Y57" s="48"/>
      <c r="Z57" s="48"/>
      <c r="AA57" s="48"/>
      <c r="AB57" s="48"/>
      <c r="AC57" s="48"/>
    </row>
    <row r="58" spans="9:29" ht="15" customHeight="1" x14ac:dyDescent="0.35">
      <c r="V58" s="48"/>
      <c r="W58" s="48"/>
      <c r="X58" s="48"/>
      <c r="Y58" s="48"/>
      <c r="Z58" s="48"/>
      <c r="AA58" s="48"/>
      <c r="AB58" s="48"/>
      <c r="AC58" s="48"/>
    </row>
    <row r="59" spans="9:29" ht="15" customHeight="1" x14ac:dyDescent="0.35">
      <c r="V59" s="48"/>
      <c r="W59" s="48"/>
      <c r="X59" s="48"/>
      <c r="Y59" s="48"/>
      <c r="Z59" s="48"/>
      <c r="AA59" s="48"/>
      <c r="AB59" s="48"/>
      <c r="AC59" s="48"/>
    </row>
    <row r="60" spans="9:29" ht="15" customHeight="1" x14ac:dyDescent="0.35">
      <c r="V60" s="48"/>
      <c r="W60" s="48"/>
      <c r="X60" s="48"/>
      <c r="Y60" s="48"/>
      <c r="Z60" s="48"/>
      <c r="AA60" s="48"/>
      <c r="AB60" s="48"/>
      <c r="AC60" s="48"/>
    </row>
    <row r="61" spans="9:29" ht="15" customHeight="1" x14ac:dyDescent="0.35">
      <c r="V61" s="48"/>
      <c r="W61" s="48"/>
      <c r="X61" s="48"/>
      <c r="Y61" s="48"/>
      <c r="Z61" s="48"/>
      <c r="AA61" s="48"/>
      <c r="AB61" s="48"/>
      <c r="AC61" s="48"/>
    </row>
    <row r="62" spans="9:29" ht="15" customHeight="1" x14ac:dyDescent="0.35">
      <c r="V62" s="48"/>
      <c r="W62" s="48"/>
      <c r="X62" s="48"/>
      <c r="Y62" s="48"/>
      <c r="Z62" s="48"/>
      <c r="AA62" s="48"/>
      <c r="AB62" s="48"/>
      <c r="AC62" s="48"/>
    </row>
    <row r="63" spans="9:29" ht="15" customHeight="1" x14ac:dyDescent="0.35">
      <c r="V63" s="48"/>
      <c r="W63" s="48"/>
      <c r="X63" s="48"/>
      <c r="Y63" s="48"/>
      <c r="Z63" s="48"/>
      <c r="AA63" s="48"/>
      <c r="AB63" s="48"/>
      <c r="AC63" s="48"/>
    </row>
    <row r="64" spans="9:29" ht="15" customHeight="1" x14ac:dyDescent="0.35">
      <c r="V64" s="48"/>
      <c r="W64" s="48"/>
      <c r="X64" s="48"/>
      <c r="Y64" s="48"/>
      <c r="Z64" s="48"/>
      <c r="AA64" s="48"/>
      <c r="AB64" s="48"/>
      <c r="AC64" s="48"/>
    </row>
    <row r="65" spans="22:29" ht="15" customHeight="1" x14ac:dyDescent="0.35">
      <c r="V65" s="48"/>
      <c r="W65" s="48"/>
      <c r="X65" s="48"/>
      <c r="Y65" s="48"/>
      <c r="Z65" s="48"/>
      <c r="AA65" s="48"/>
      <c r="AB65" s="48"/>
      <c r="AC65" s="48"/>
    </row>
    <row r="66" spans="22:29" ht="15" customHeight="1" x14ac:dyDescent="0.35">
      <c r="V66" s="48"/>
      <c r="W66" s="48"/>
      <c r="X66" s="48"/>
      <c r="Y66" s="48"/>
      <c r="Z66" s="48"/>
      <c r="AA66" s="48"/>
      <c r="AB66" s="48"/>
      <c r="AC66" s="48"/>
    </row>
    <row r="67" spans="22:29" ht="15" customHeight="1" x14ac:dyDescent="0.35">
      <c r="V67" s="48"/>
      <c r="W67" s="48"/>
      <c r="X67" s="48"/>
      <c r="Y67" s="48"/>
      <c r="Z67" s="48"/>
      <c r="AA67" s="48"/>
      <c r="AB67" s="48"/>
      <c r="AC67" s="48"/>
    </row>
    <row r="68" spans="22:29" ht="15" customHeight="1" x14ac:dyDescent="0.35">
      <c r="V68" s="48"/>
      <c r="W68" s="48"/>
      <c r="X68" s="48"/>
      <c r="Y68" s="48"/>
      <c r="Z68" s="48"/>
      <c r="AA68" s="48"/>
      <c r="AB68" s="48"/>
      <c r="AC68" s="48"/>
    </row>
    <row r="69" spans="22:29" ht="15" customHeight="1" x14ac:dyDescent="0.35">
      <c r="V69" s="48"/>
      <c r="W69" s="48"/>
      <c r="X69" s="48"/>
      <c r="Y69" s="48"/>
      <c r="Z69" s="48"/>
      <c r="AA69" s="48"/>
      <c r="AB69" s="48"/>
      <c r="AC69" s="48"/>
    </row>
    <row r="70" spans="22:29" ht="15" customHeight="1" x14ac:dyDescent="0.35">
      <c r="V70" s="48"/>
      <c r="W70" s="48"/>
      <c r="X70" s="48"/>
      <c r="Y70" s="48"/>
      <c r="Z70" s="48"/>
      <c r="AA70" s="48"/>
      <c r="AB70" s="48"/>
      <c r="AC70" s="48"/>
    </row>
    <row r="71" spans="22:29" ht="15" customHeight="1" x14ac:dyDescent="0.35">
      <c r="V71" s="48"/>
      <c r="W71" s="48"/>
      <c r="X71" s="48"/>
      <c r="Y71" s="48"/>
      <c r="Z71" s="48"/>
      <c r="AA71" s="48"/>
      <c r="AB71" s="48"/>
      <c r="AC71" s="48"/>
    </row>
    <row r="72" spans="22:29" ht="15" customHeight="1" x14ac:dyDescent="0.35">
      <c r="V72" s="48"/>
      <c r="W72" s="48"/>
      <c r="X72" s="48"/>
      <c r="Y72" s="48"/>
      <c r="Z72" s="48"/>
      <c r="AA72" s="48"/>
      <c r="AB72" s="48"/>
      <c r="AC72" s="48"/>
    </row>
    <row r="73" spans="22:29" ht="15" customHeight="1" x14ac:dyDescent="0.35">
      <c r="V73" s="48"/>
      <c r="W73" s="48"/>
      <c r="X73" s="48"/>
      <c r="Y73" s="48"/>
      <c r="Z73" s="48"/>
      <c r="AA73" s="48"/>
      <c r="AB73" s="48"/>
      <c r="AC73" s="48"/>
    </row>
    <row r="74" spans="22:29" ht="15" customHeight="1" x14ac:dyDescent="0.35">
      <c r="V74" s="48"/>
      <c r="W74" s="48"/>
      <c r="X74" s="48"/>
      <c r="Y74" s="48"/>
      <c r="Z74" s="48"/>
      <c r="AA74" s="48"/>
      <c r="AB74" s="48"/>
      <c r="AC74" s="48"/>
    </row>
    <row r="75" spans="22:29" ht="15" customHeight="1" x14ac:dyDescent="0.35">
      <c r="V75" s="48"/>
      <c r="W75" s="48"/>
      <c r="X75" s="48"/>
      <c r="Y75" s="48"/>
      <c r="Z75" s="48"/>
      <c r="AA75" s="48"/>
      <c r="AB75" s="48"/>
      <c r="AC75" s="48"/>
    </row>
    <row r="76" spans="22:29" ht="15" customHeight="1" x14ac:dyDescent="0.35">
      <c r="V76" s="48"/>
      <c r="W76" s="48"/>
      <c r="X76" s="48"/>
      <c r="Y76" s="48"/>
      <c r="Z76" s="48"/>
      <c r="AA76" s="48"/>
      <c r="AB76" s="48"/>
      <c r="AC76" s="48"/>
    </row>
    <row r="77" spans="22:29" ht="15" customHeight="1" x14ac:dyDescent="0.35">
      <c r="V77" s="48"/>
      <c r="W77" s="48"/>
      <c r="X77" s="48"/>
      <c r="Y77" s="48"/>
      <c r="Z77" s="48"/>
      <c r="AA77" s="48"/>
      <c r="AB77" s="48"/>
      <c r="AC77" s="48"/>
    </row>
    <row r="78" spans="22:29" ht="15" customHeight="1" x14ac:dyDescent="0.35">
      <c r="V78" s="48"/>
      <c r="W78" s="48"/>
      <c r="X78" s="48"/>
      <c r="Y78" s="48"/>
      <c r="Z78" s="48"/>
      <c r="AA78" s="48"/>
      <c r="AB78" s="48"/>
      <c r="AC78" s="48"/>
    </row>
    <row r="79" spans="22:29" ht="15" customHeight="1" x14ac:dyDescent="0.35">
      <c r="V79" s="48"/>
      <c r="W79" s="48"/>
      <c r="X79" s="48"/>
      <c r="Y79" s="48"/>
      <c r="Z79" s="48"/>
      <c r="AA79" s="48"/>
      <c r="AB79" s="48"/>
      <c r="AC79" s="48"/>
    </row>
    <row r="80" spans="22:29" ht="15" customHeight="1" x14ac:dyDescent="0.35">
      <c r="V80" s="48"/>
      <c r="W80" s="48"/>
      <c r="X80" s="48"/>
      <c r="Y80" s="48"/>
      <c r="Z80" s="48"/>
      <c r="AA80" s="48"/>
      <c r="AB80" s="48"/>
      <c r="AC80" s="48"/>
    </row>
    <row r="81" spans="22:29" ht="15" customHeight="1" x14ac:dyDescent="0.35">
      <c r="V81" s="48"/>
      <c r="W81" s="48"/>
      <c r="X81" s="48"/>
      <c r="Y81" s="48"/>
      <c r="Z81" s="48"/>
      <c r="AA81" s="48"/>
      <c r="AB81" s="48"/>
      <c r="AC81" s="48"/>
    </row>
    <row r="82" spans="22:29" ht="15" customHeight="1" x14ac:dyDescent="0.35">
      <c r="V82" s="48"/>
      <c r="W82" s="48"/>
      <c r="X82" s="48"/>
      <c r="Y82" s="48"/>
      <c r="Z82" s="48"/>
      <c r="AA82" s="48"/>
      <c r="AB82" s="48"/>
      <c r="AC82" s="48"/>
    </row>
    <row r="83" spans="22:29" ht="15" customHeight="1" x14ac:dyDescent="0.35">
      <c r="V83" s="48"/>
      <c r="W83" s="48"/>
      <c r="X83" s="48"/>
      <c r="Y83" s="48"/>
      <c r="Z83" s="48"/>
      <c r="AA83" s="48"/>
      <c r="AB83" s="48"/>
      <c r="AC83" s="48"/>
    </row>
    <row r="84" spans="22:29" ht="15" customHeight="1" x14ac:dyDescent="0.35">
      <c r="V84" s="48"/>
      <c r="W84" s="48"/>
      <c r="X84" s="48"/>
      <c r="Y84" s="48"/>
      <c r="Z84" s="48"/>
      <c r="AA84" s="48"/>
      <c r="AB84" s="48"/>
      <c r="AC84" s="48"/>
    </row>
    <row r="85" spans="22:29" ht="15" customHeight="1" x14ac:dyDescent="0.35">
      <c r="V85" s="48"/>
      <c r="W85" s="48"/>
      <c r="X85" s="48"/>
      <c r="Y85" s="48"/>
      <c r="Z85" s="48"/>
      <c r="AA85" s="48"/>
      <c r="AB85" s="48"/>
      <c r="AC85" s="48"/>
    </row>
    <row r="86" spans="22:29" ht="15" customHeight="1" x14ac:dyDescent="0.35">
      <c r="V86" s="48"/>
      <c r="W86" s="48"/>
      <c r="X86" s="48"/>
      <c r="Y86" s="48"/>
      <c r="Z86" s="48"/>
      <c r="AA86" s="48"/>
      <c r="AB86" s="48"/>
      <c r="AC86" s="48"/>
    </row>
    <row r="87" spans="22:29" ht="15" customHeight="1" x14ac:dyDescent="0.35">
      <c r="V87" s="48"/>
      <c r="W87" s="48"/>
      <c r="X87" s="48"/>
      <c r="Y87" s="48"/>
      <c r="Z87" s="48"/>
      <c r="AA87" s="48"/>
      <c r="AB87" s="48"/>
      <c r="AC87" s="48"/>
    </row>
    <row r="88" spans="22:29" ht="15" customHeight="1" x14ac:dyDescent="0.35">
      <c r="V88" s="48"/>
      <c r="W88" s="48"/>
      <c r="X88" s="48"/>
      <c r="Y88" s="48"/>
      <c r="Z88" s="48"/>
      <c r="AA88" s="48"/>
      <c r="AB88" s="48"/>
      <c r="AC88" s="48"/>
    </row>
    <row r="89" spans="22:29" ht="15" customHeight="1" x14ac:dyDescent="0.35">
      <c r="V89" s="48"/>
      <c r="W89" s="48"/>
      <c r="X89" s="48"/>
      <c r="Y89" s="48"/>
      <c r="Z89" s="48"/>
      <c r="AA89" s="48"/>
      <c r="AB89" s="48"/>
      <c r="AC89" s="48"/>
    </row>
    <row r="90" spans="22:29" ht="15" customHeight="1" x14ac:dyDescent="0.35">
      <c r="V90" s="48"/>
      <c r="W90" s="48"/>
      <c r="X90" s="48"/>
      <c r="Y90" s="48"/>
      <c r="Z90" s="48"/>
      <c r="AA90" s="48"/>
      <c r="AB90" s="48"/>
      <c r="AC90" s="48"/>
    </row>
    <row r="91" spans="22:29" ht="15" customHeight="1" x14ac:dyDescent="0.35">
      <c r="V91" s="48"/>
      <c r="W91" s="48"/>
      <c r="X91" s="48"/>
      <c r="Y91" s="48"/>
      <c r="Z91" s="48"/>
      <c r="AA91" s="48"/>
      <c r="AB91" s="48"/>
      <c r="AC91" s="48"/>
    </row>
    <row r="92" spans="22:29" ht="15" customHeight="1" x14ac:dyDescent="0.35">
      <c r="V92" s="48"/>
      <c r="W92" s="48"/>
      <c r="X92" s="48"/>
      <c r="Y92" s="48"/>
      <c r="Z92" s="48"/>
      <c r="AA92" s="48"/>
      <c r="AB92" s="48"/>
      <c r="AC92" s="48"/>
    </row>
    <row r="93" spans="22:29" ht="15" customHeight="1" x14ac:dyDescent="0.35">
      <c r="V93" s="48"/>
      <c r="W93" s="48"/>
      <c r="X93" s="48"/>
      <c r="Y93" s="48"/>
      <c r="Z93" s="48"/>
      <c r="AA93" s="48"/>
      <c r="AB93" s="48"/>
      <c r="AC93" s="48"/>
    </row>
    <row r="94" spans="22:29" ht="15" customHeight="1" x14ac:dyDescent="0.35">
      <c r="V94" s="48"/>
      <c r="W94" s="48"/>
      <c r="X94" s="48"/>
      <c r="Y94" s="48"/>
      <c r="Z94" s="48"/>
      <c r="AA94" s="48"/>
      <c r="AB94" s="48"/>
      <c r="AC94" s="48"/>
    </row>
    <row r="95" spans="22:29" ht="15" customHeight="1" x14ac:dyDescent="0.35">
      <c r="V95" s="48"/>
      <c r="W95" s="48"/>
      <c r="X95" s="48"/>
      <c r="Y95" s="48"/>
      <c r="Z95" s="48"/>
      <c r="AA95" s="48"/>
      <c r="AB95" s="48"/>
      <c r="AC95" s="48"/>
    </row>
    <row r="96" spans="22:29" ht="15" customHeight="1" x14ac:dyDescent="0.35">
      <c r="V96" s="48"/>
      <c r="W96" s="48"/>
      <c r="X96" s="48"/>
      <c r="Y96" s="48"/>
      <c r="Z96" s="48"/>
      <c r="AA96" s="48"/>
      <c r="AB96" s="48"/>
      <c r="AC96" s="48"/>
    </row>
    <row r="97" spans="22:29" ht="15" customHeight="1" x14ac:dyDescent="0.35">
      <c r="V97" s="48"/>
      <c r="W97" s="48"/>
      <c r="X97" s="48"/>
      <c r="Y97" s="48"/>
      <c r="Z97" s="48"/>
      <c r="AA97" s="48"/>
      <c r="AB97" s="48"/>
      <c r="AC97" s="48"/>
    </row>
    <row r="98" spans="22:29" ht="15" customHeight="1" x14ac:dyDescent="0.35">
      <c r="V98" s="48"/>
      <c r="W98" s="48"/>
      <c r="X98" s="48"/>
      <c r="Y98" s="48"/>
      <c r="Z98" s="48"/>
      <c r="AA98" s="48"/>
      <c r="AB98" s="48"/>
      <c r="AC98" s="48"/>
    </row>
    <row r="99" spans="22:29" ht="15" customHeight="1" x14ac:dyDescent="0.35">
      <c r="V99" s="48"/>
      <c r="W99" s="48"/>
      <c r="X99" s="48"/>
      <c r="Y99" s="48"/>
      <c r="Z99" s="48"/>
      <c r="AA99" s="48"/>
      <c r="AB99" s="48"/>
      <c r="AC99" s="48"/>
    </row>
    <row r="100" spans="22:29" ht="15" customHeight="1" x14ac:dyDescent="0.35">
      <c r="V100" s="48"/>
      <c r="W100" s="48"/>
      <c r="X100" s="48"/>
      <c r="Y100" s="48"/>
      <c r="Z100" s="48"/>
      <c r="AA100" s="48"/>
      <c r="AB100" s="48"/>
      <c r="AC100" s="48"/>
    </row>
    <row r="101" spans="22:29" ht="15" customHeight="1" x14ac:dyDescent="0.35">
      <c r="V101" s="48"/>
      <c r="W101" s="48"/>
      <c r="X101" s="48"/>
      <c r="Y101" s="48"/>
      <c r="Z101" s="48"/>
      <c r="AA101" s="48"/>
      <c r="AB101" s="48"/>
      <c r="AC101" s="48"/>
    </row>
    <row r="102" spans="22:29" ht="15" customHeight="1" x14ac:dyDescent="0.35">
      <c r="V102" s="48"/>
      <c r="W102" s="48"/>
      <c r="X102" s="48"/>
      <c r="Y102" s="48"/>
      <c r="Z102" s="48"/>
      <c r="AA102" s="48"/>
      <c r="AB102" s="48"/>
      <c r="AC102" s="48"/>
    </row>
    <row r="103" spans="22:29" ht="15" customHeight="1" x14ac:dyDescent="0.35">
      <c r="V103" s="48"/>
      <c r="W103" s="48"/>
      <c r="X103" s="48"/>
      <c r="Y103" s="48"/>
      <c r="Z103" s="48"/>
      <c r="AA103" s="48"/>
      <c r="AB103" s="48"/>
      <c r="AC103" s="48"/>
    </row>
    <row r="104" spans="22:29" ht="15" customHeight="1" x14ac:dyDescent="0.35">
      <c r="V104" s="48"/>
      <c r="W104" s="48"/>
      <c r="X104" s="48"/>
      <c r="Y104" s="48"/>
      <c r="Z104" s="48"/>
      <c r="AA104" s="48"/>
      <c r="AB104" s="48"/>
      <c r="AC104" s="48"/>
    </row>
    <row r="105" spans="22:29" ht="15" customHeight="1" x14ac:dyDescent="0.35">
      <c r="V105" s="48"/>
      <c r="W105" s="48"/>
      <c r="X105" s="48"/>
      <c r="Y105" s="48"/>
      <c r="Z105" s="48"/>
      <c r="AA105" s="48"/>
      <c r="AB105" s="48"/>
      <c r="AC105" s="48"/>
    </row>
    <row r="106" spans="22:29" ht="15" customHeight="1" x14ac:dyDescent="0.35">
      <c r="V106" s="48"/>
      <c r="W106" s="48"/>
      <c r="X106" s="48"/>
      <c r="Y106" s="48"/>
      <c r="Z106" s="48"/>
      <c r="AA106" s="48"/>
      <c r="AB106" s="48"/>
      <c r="AC106" s="48"/>
    </row>
    <row r="107" spans="22:29" ht="15" customHeight="1" x14ac:dyDescent="0.35">
      <c r="V107" s="48"/>
      <c r="W107" s="48"/>
      <c r="X107" s="48"/>
      <c r="Y107" s="48"/>
      <c r="Z107" s="48"/>
      <c r="AA107" s="48"/>
      <c r="AB107" s="48"/>
      <c r="AC107" s="48"/>
    </row>
    <row r="108" spans="22:29" ht="15" customHeight="1" x14ac:dyDescent="0.35">
      <c r="V108" s="48"/>
      <c r="W108" s="48"/>
      <c r="X108" s="48"/>
      <c r="Y108" s="48"/>
      <c r="Z108" s="48"/>
      <c r="AA108" s="48"/>
      <c r="AB108" s="48"/>
      <c r="AC108" s="48"/>
    </row>
    <row r="109" spans="22:29" ht="15" customHeight="1" x14ac:dyDescent="0.35">
      <c r="V109" s="48"/>
      <c r="W109" s="48"/>
      <c r="X109" s="48"/>
      <c r="Y109" s="48"/>
      <c r="Z109" s="48"/>
      <c r="AA109" s="48"/>
      <c r="AB109" s="48"/>
      <c r="AC109" s="48"/>
    </row>
    <row r="110" spans="22:29" ht="15" customHeight="1" x14ac:dyDescent="0.35">
      <c r="V110" s="48"/>
      <c r="W110" s="48"/>
      <c r="X110" s="48"/>
      <c r="Y110" s="48"/>
      <c r="Z110" s="48"/>
      <c r="AA110" s="48"/>
      <c r="AB110" s="48"/>
      <c r="AC110" s="48"/>
    </row>
    <row r="111" spans="22:29" ht="15" customHeight="1" x14ac:dyDescent="0.35">
      <c r="V111" s="48"/>
      <c r="W111" s="48"/>
      <c r="X111" s="48"/>
      <c r="Y111" s="48"/>
      <c r="Z111" s="48"/>
      <c r="AA111" s="48"/>
      <c r="AB111" s="48"/>
      <c r="AC111" s="48"/>
    </row>
    <row r="112" spans="22:29" ht="15" customHeight="1" x14ac:dyDescent="0.35">
      <c r="V112" s="48"/>
      <c r="W112" s="48"/>
      <c r="X112" s="48"/>
      <c r="Y112" s="48"/>
      <c r="Z112" s="48"/>
      <c r="AA112" s="48"/>
      <c r="AB112" s="48"/>
      <c r="AC112" s="48"/>
    </row>
    <row r="113" spans="22:29" ht="15" customHeight="1" x14ac:dyDescent="0.35">
      <c r="V113" s="48"/>
      <c r="W113" s="48"/>
      <c r="X113" s="48"/>
      <c r="Y113" s="48"/>
      <c r="Z113" s="48"/>
      <c r="AA113" s="48"/>
      <c r="AB113" s="48"/>
      <c r="AC113" s="48"/>
    </row>
    <row r="114" spans="22:29" ht="15" customHeight="1" x14ac:dyDescent="0.35">
      <c r="V114" s="48"/>
      <c r="W114" s="48"/>
      <c r="X114" s="48"/>
      <c r="Y114" s="48"/>
      <c r="Z114" s="48"/>
      <c r="AA114" s="48"/>
      <c r="AB114" s="48"/>
      <c r="AC114" s="48"/>
    </row>
    <row r="115" spans="22:29" ht="15" customHeight="1" x14ac:dyDescent="0.35">
      <c r="V115" s="48"/>
      <c r="W115" s="48"/>
      <c r="X115" s="48"/>
      <c r="Y115" s="48"/>
      <c r="Z115" s="48"/>
      <c r="AA115" s="48"/>
      <c r="AB115" s="48"/>
      <c r="AC115" s="48"/>
    </row>
    <row r="116" spans="22:29" ht="15" customHeight="1" x14ac:dyDescent="0.35">
      <c r="V116" s="48"/>
      <c r="W116" s="48"/>
      <c r="X116" s="48"/>
      <c r="Y116" s="48"/>
      <c r="Z116" s="48"/>
      <c r="AA116" s="48"/>
      <c r="AB116" s="48"/>
      <c r="AC116" s="48"/>
    </row>
    <row r="117" spans="22:29" ht="15" customHeight="1" x14ac:dyDescent="0.35">
      <c r="V117" s="48"/>
      <c r="W117" s="48"/>
      <c r="X117" s="48"/>
      <c r="Y117" s="48"/>
      <c r="Z117" s="48"/>
      <c r="AA117" s="48"/>
      <c r="AB117" s="48"/>
      <c r="AC117" s="48"/>
    </row>
    <row r="118" spans="22:29" ht="15" customHeight="1" x14ac:dyDescent="0.35">
      <c r="V118" s="48"/>
      <c r="W118" s="48"/>
      <c r="X118" s="48"/>
      <c r="Y118" s="48"/>
      <c r="Z118" s="48"/>
      <c r="AA118" s="48"/>
      <c r="AB118" s="48"/>
      <c r="AC118" s="48"/>
    </row>
    <row r="119" spans="22:29" ht="15" customHeight="1" x14ac:dyDescent="0.35">
      <c r="V119" s="48"/>
      <c r="W119" s="48"/>
      <c r="X119" s="48"/>
      <c r="Y119" s="48"/>
      <c r="Z119" s="48"/>
      <c r="AA119" s="48"/>
      <c r="AB119" s="48"/>
      <c r="AC119" s="48"/>
    </row>
    <row r="120" spans="22:29" ht="15" customHeight="1" x14ac:dyDescent="0.35">
      <c r="V120" s="48"/>
      <c r="W120" s="48"/>
      <c r="X120" s="48"/>
      <c r="Y120" s="48"/>
      <c r="Z120" s="48"/>
      <c r="AA120" s="48"/>
      <c r="AB120" s="48"/>
      <c r="AC120" s="48"/>
    </row>
    <row r="121" spans="22:29" ht="15" customHeight="1" x14ac:dyDescent="0.35">
      <c r="V121" s="48"/>
      <c r="W121" s="48"/>
      <c r="X121" s="48"/>
      <c r="Y121" s="48"/>
      <c r="Z121" s="48"/>
      <c r="AA121" s="48"/>
      <c r="AB121" s="48"/>
      <c r="AC121" s="48"/>
    </row>
    <row r="122" spans="22:29" ht="15" customHeight="1" x14ac:dyDescent="0.35">
      <c r="V122" s="48"/>
      <c r="W122" s="48"/>
      <c r="X122" s="48"/>
      <c r="Y122" s="48"/>
      <c r="Z122" s="48"/>
      <c r="AA122" s="48"/>
      <c r="AB122" s="48"/>
      <c r="AC122" s="48"/>
    </row>
    <row r="123" spans="22:29" ht="15" customHeight="1" x14ac:dyDescent="0.35">
      <c r="V123" s="48"/>
      <c r="W123" s="48"/>
      <c r="X123" s="48"/>
      <c r="Y123" s="48"/>
      <c r="Z123" s="48"/>
      <c r="AA123" s="48"/>
      <c r="AB123" s="48"/>
      <c r="AC123" s="48"/>
    </row>
    <row r="124" spans="22:29" ht="15" customHeight="1" x14ac:dyDescent="0.35">
      <c r="V124" s="48"/>
      <c r="W124" s="48"/>
      <c r="X124" s="48"/>
      <c r="Y124" s="48"/>
      <c r="Z124" s="48"/>
      <c r="AA124" s="48"/>
      <c r="AB124" s="48"/>
      <c r="AC124" s="48"/>
    </row>
    <row r="125" spans="22:29" ht="15" customHeight="1" x14ac:dyDescent="0.35">
      <c r="V125" s="48"/>
      <c r="W125" s="48"/>
      <c r="X125" s="48"/>
      <c r="Y125" s="48"/>
      <c r="Z125" s="48"/>
      <c r="AA125" s="48"/>
      <c r="AB125" s="48"/>
      <c r="AC125" s="48"/>
    </row>
    <row r="126" spans="22:29" ht="15" customHeight="1" x14ac:dyDescent="0.35">
      <c r="V126" s="48"/>
      <c r="W126" s="48"/>
      <c r="X126" s="48"/>
      <c r="Y126" s="48"/>
      <c r="Z126" s="48"/>
      <c r="AA126" s="48"/>
      <c r="AB126" s="48"/>
      <c r="AC126" s="48"/>
    </row>
    <row r="127" spans="22:29" ht="15" customHeight="1" x14ac:dyDescent="0.35">
      <c r="V127" s="48"/>
      <c r="W127" s="48"/>
      <c r="X127" s="48"/>
      <c r="Y127" s="48"/>
      <c r="Z127" s="48"/>
      <c r="AA127" s="48"/>
      <c r="AB127" s="48"/>
      <c r="AC127" s="48"/>
    </row>
    <row r="128" spans="22:29" ht="15" customHeight="1" x14ac:dyDescent="0.35">
      <c r="V128" s="48"/>
      <c r="W128" s="48"/>
      <c r="X128" s="48"/>
      <c r="Y128" s="48"/>
      <c r="Z128" s="48"/>
      <c r="AA128" s="48"/>
      <c r="AB128" s="48"/>
      <c r="AC128" s="48"/>
    </row>
    <row r="129" spans="22:29" ht="15" customHeight="1" x14ac:dyDescent="0.35">
      <c r="V129" s="48"/>
      <c r="W129" s="48"/>
      <c r="X129" s="48"/>
      <c r="Y129" s="48"/>
      <c r="Z129" s="48"/>
      <c r="AA129" s="48"/>
      <c r="AB129" s="48"/>
      <c r="AC129" s="48"/>
    </row>
    <row r="130" spans="22:29" ht="15" customHeight="1" x14ac:dyDescent="0.35">
      <c r="V130" s="48"/>
      <c r="W130" s="48"/>
      <c r="X130" s="48"/>
      <c r="Y130" s="48"/>
      <c r="Z130" s="48"/>
      <c r="AA130" s="48"/>
      <c r="AB130" s="48"/>
      <c r="AC130" s="48"/>
    </row>
    <row r="131" spans="22:29" ht="15" customHeight="1" x14ac:dyDescent="0.35">
      <c r="V131" s="48"/>
      <c r="W131" s="48"/>
      <c r="X131" s="48"/>
      <c r="Y131" s="48"/>
      <c r="Z131" s="48"/>
      <c r="AA131" s="48"/>
      <c r="AB131" s="48"/>
      <c r="AC131" s="48"/>
    </row>
    <row r="132" spans="22:29" ht="15" customHeight="1" x14ac:dyDescent="0.35">
      <c r="V132" s="48"/>
      <c r="W132" s="48"/>
      <c r="X132" s="48"/>
      <c r="Y132" s="48"/>
      <c r="Z132" s="48"/>
      <c r="AA132" s="48"/>
      <c r="AB132" s="48"/>
      <c r="AC132" s="48"/>
    </row>
    <row r="133" spans="22:29" ht="15" customHeight="1" x14ac:dyDescent="0.35">
      <c r="V133" s="48"/>
      <c r="W133" s="48"/>
      <c r="X133" s="48"/>
      <c r="Y133" s="48"/>
      <c r="Z133" s="48"/>
      <c r="AA133" s="48"/>
      <c r="AB133" s="48"/>
      <c r="AC133" s="48"/>
    </row>
    <row r="134" spans="22:29" ht="15" customHeight="1" x14ac:dyDescent="0.35">
      <c r="V134" s="48"/>
      <c r="W134" s="48"/>
      <c r="X134" s="48"/>
      <c r="Y134" s="48"/>
      <c r="Z134" s="48"/>
      <c r="AA134" s="48"/>
      <c r="AB134" s="48"/>
      <c r="AC134" s="48"/>
    </row>
    <row r="135" spans="22:29" ht="15" customHeight="1" x14ac:dyDescent="0.35">
      <c r="V135" s="48"/>
      <c r="W135" s="48"/>
      <c r="X135" s="48"/>
      <c r="Y135" s="48"/>
      <c r="Z135" s="48"/>
      <c r="AA135" s="48"/>
      <c r="AB135" s="48"/>
      <c r="AC135" s="48"/>
    </row>
    <row r="136" spans="22:29" ht="15" customHeight="1" x14ac:dyDescent="0.35">
      <c r="V136" s="48"/>
      <c r="W136" s="48"/>
      <c r="X136" s="48"/>
      <c r="Y136" s="48"/>
      <c r="Z136" s="48"/>
      <c r="AA136" s="48"/>
      <c r="AB136" s="48"/>
      <c r="AC136" s="48"/>
    </row>
    <row r="137" spans="22:29" ht="15" customHeight="1" x14ac:dyDescent="0.35">
      <c r="V137" s="48"/>
      <c r="W137" s="48"/>
      <c r="X137" s="48"/>
      <c r="Y137" s="48"/>
      <c r="Z137" s="48"/>
      <c r="AA137" s="48"/>
      <c r="AB137" s="48"/>
      <c r="AC137" s="48"/>
    </row>
    <row r="138" spans="22:29" ht="15" customHeight="1" x14ac:dyDescent="0.35">
      <c r="V138" s="48"/>
      <c r="W138" s="48"/>
      <c r="X138" s="48"/>
      <c r="Y138" s="48"/>
      <c r="Z138" s="48"/>
      <c r="AA138" s="48"/>
      <c r="AB138" s="48"/>
      <c r="AC138" s="48"/>
    </row>
    <row r="139" spans="22:29" ht="15" customHeight="1" x14ac:dyDescent="0.35">
      <c r="V139" s="48"/>
      <c r="W139" s="48"/>
      <c r="X139" s="48"/>
      <c r="Y139" s="48"/>
      <c r="Z139" s="48"/>
      <c r="AA139" s="48"/>
      <c r="AB139" s="48"/>
      <c r="AC139" s="48"/>
    </row>
    <row r="140" spans="22:29" ht="15" customHeight="1" x14ac:dyDescent="0.35">
      <c r="V140" s="48"/>
      <c r="W140" s="48"/>
      <c r="X140" s="48"/>
      <c r="Y140" s="48"/>
      <c r="Z140" s="48"/>
      <c r="AA140" s="48"/>
      <c r="AB140" s="48"/>
      <c r="AC140" s="48"/>
    </row>
    <row r="141" spans="22:29" ht="15" customHeight="1" x14ac:dyDescent="0.35">
      <c r="V141" s="48"/>
      <c r="W141" s="48"/>
      <c r="X141" s="48"/>
      <c r="Y141" s="48"/>
      <c r="Z141" s="48"/>
      <c r="AA141" s="48"/>
      <c r="AB141" s="48"/>
      <c r="AC141" s="48"/>
    </row>
    <row r="142" spans="22:29" ht="15" customHeight="1" x14ac:dyDescent="0.35">
      <c r="V142" s="48"/>
      <c r="W142" s="48"/>
      <c r="X142" s="48"/>
      <c r="Y142" s="48"/>
      <c r="Z142" s="48"/>
      <c r="AA142" s="48"/>
      <c r="AB142" s="48"/>
      <c r="AC142" s="48"/>
    </row>
    <row r="143" spans="22:29" ht="15" customHeight="1" x14ac:dyDescent="0.35">
      <c r="V143" s="48"/>
      <c r="W143" s="48"/>
      <c r="X143" s="48"/>
      <c r="Y143" s="48"/>
      <c r="Z143" s="48"/>
      <c r="AA143" s="48"/>
      <c r="AB143" s="48"/>
      <c r="AC143" s="48"/>
    </row>
    <row r="144" spans="22:29" ht="15" customHeight="1" x14ac:dyDescent="0.35">
      <c r="V144" s="48"/>
      <c r="W144" s="48"/>
      <c r="X144" s="48"/>
      <c r="Y144" s="48"/>
      <c r="Z144" s="48"/>
      <c r="AA144" s="48"/>
      <c r="AB144" s="48"/>
      <c r="AC144" s="48"/>
    </row>
    <row r="145" spans="22:29" ht="15" customHeight="1" x14ac:dyDescent="0.35">
      <c r="V145" s="48"/>
      <c r="W145" s="48"/>
      <c r="X145" s="48"/>
      <c r="Y145" s="48"/>
      <c r="Z145" s="48"/>
      <c r="AA145" s="48"/>
      <c r="AB145" s="48"/>
      <c r="AC145" s="48"/>
    </row>
    <row r="146" spans="22:29" ht="15" customHeight="1" x14ac:dyDescent="0.35">
      <c r="V146" s="48"/>
      <c r="W146" s="48"/>
      <c r="X146" s="48"/>
      <c r="Y146" s="48"/>
      <c r="Z146" s="48"/>
      <c r="AA146" s="48"/>
      <c r="AB146" s="48"/>
      <c r="AC146" s="48"/>
    </row>
    <row r="147" spans="22:29" ht="15" customHeight="1" x14ac:dyDescent="0.35">
      <c r="V147" s="48"/>
      <c r="W147" s="48"/>
      <c r="X147" s="48"/>
      <c r="Y147" s="48"/>
      <c r="Z147" s="48"/>
      <c r="AA147" s="48"/>
      <c r="AB147" s="48"/>
      <c r="AC147" s="48"/>
    </row>
    <row r="148" spans="22:29" ht="15" customHeight="1" x14ac:dyDescent="0.35">
      <c r="V148" s="48"/>
      <c r="W148" s="48"/>
      <c r="X148" s="48"/>
      <c r="Y148" s="48"/>
      <c r="Z148" s="48"/>
      <c r="AA148" s="48"/>
      <c r="AB148" s="48"/>
      <c r="AC148" s="48"/>
    </row>
    <row r="149" spans="22:29" ht="12.75" customHeight="1" x14ac:dyDescent="0.35">
      <c r="V149" s="48"/>
      <c r="W149" s="48"/>
      <c r="X149" s="48"/>
      <c r="Y149" s="48"/>
      <c r="Z149" s="48"/>
      <c r="AA149" s="48"/>
      <c r="AB149" s="48"/>
      <c r="AC149" s="48"/>
    </row>
    <row r="150" spans="22:29" ht="12.75" customHeight="1" x14ac:dyDescent="0.35"/>
    <row r="151" spans="22:29" ht="12.75" customHeight="1" x14ac:dyDescent="0.35"/>
    <row r="152" spans="22:29" ht="12.75" customHeight="1" x14ac:dyDescent="0.35"/>
    <row r="153" spans="22:29" ht="12.75" customHeight="1" x14ac:dyDescent="0.35"/>
    <row r="154" spans="22:29" ht="12.75" customHeight="1" x14ac:dyDescent="0.35"/>
    <row r="155" spans="22:29" ht="12.75" customHeight="1" x14ac:dyDescent="0.35"/>
    <row r="156" spans="22:29" ht="12.75" customHeight="1" x14ac:dyDescent="0.35"/>
  </sheetData>
  <mergeCells count="14">
    <mergeCell ref="F15:J17"/>
    <mergeCell ref="A20:J21"/>
    <mergeCell ref="A19:J19"/>
    <mergeCell ref="A1:J1"/>
    <mergeCell ref="A2:J2"/>
    <mergeCell ref="A8:J11"/>
    <mergeCell ref="A4:J6"/>
    <mergeCell ref="A17:E17"/>
    <mergeCell ref="A13:E14"/>
    <mergeCell ref="F13:J14"/>
    <mergeCell ref="A15:C15"/>
    <mergeCell ref="A16:C16"/>
    <mergeCell ref="D15:E15"/>
    <mergeCell ref="D16:E16"/>
  </mergeCells>
  <printOptions horizontalCentered="1" verticalCentered="1"/>
  <pageMargins left="0.51181102362204722" right="0.51181102362204722" top="0.78740157480314965" bottom="0.51181102362204722"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233363</xdr:colOff>
                    <xdr:row>15</xdr:row>
                    <xdr:rowOff>9525</xdr:rowOff>
                  </from>
                  <to>
                    <xdr:col>9</xdr:col>
                    <xdr:colOff>428625</xdr:colOff>
                    <xdr:row>15</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V / M U t s j U N G k A A A A 9 Q A A A B I A H A B D b 2 5 m a W c v U G F j a 2 F n Z S 5 4 b W w g o h g A K K A U A A A A A A A A A A A A A A A A A A A A A A A A A A A A h Y 8 x D o I w G I W v Q r r T l u K g 5 K c M T i a S m G i M a 1 M q N E I x t F j u 5 u C R v I I Y R d 0 c 3 / e + 4 b 3 7 9 Q b Z 0 N T B R X V W t y Z F E a Y o U E a 2 h T Z l i n p 3 D O c o 4 7 A R 8 i R K F Y y y s c l g i x R V z p 0 T Q r z 3 2 M e 4 7 U r C K I 3 I I V 9 v Z a U a g T 6 y / i + H 2 l g n j F S I w / 4 1 h j O 8 i P G M M U y B T A x y b b 4 9 G + c + 2 x 8 I y 7 5 2 f a e 4 d u F q B 2 S K Q N 4 X + A N Q S w M E F A A C A A g A V V / M 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f z F I o i k e 4 D g A A A B E A A A A T A B w A R m 9 y b X V s Y X M v U 2 V j d G l v b j E u b S C i G A A o o B Q A A A A A A A A A A A A A A A A A A A A A A A A A A A A r T k 0 u y c z P U w i G 0 I b W A F B L A Q I t A B Q A A g A I A F V f z F L b I 1 D R p A A A A P U A A A A S A A A A A A A A A A A A A A A A A A A A A A B D b 2 5 m a W c v U G F j a 2 F n Z S 5 4 b W x Q S w E C L Q A U A A I A C A B V X 8 x S D 8 r p q 6 Q A A A D p A A A A E w A A A A A A A A A A A A A A A A D w A A A A W 0 N v b n R l b n R f V H l w Z X N d L n h t b F B L A Q I t A B Q A A g A I A F V f z F 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1 q j W R 7 y + Y T 6 6 Z v 4 n q p Q 2 Z A A A A A A I A A A A A A B B m A A A A A Q A A I A A A A G r d r W H J 4 m 2 8 B X b T + i o I 9 o A F y y d W E e J N k K a 9 N Y v H M H p w A A A A A A 6 A A A A A A g A A I A A A A B 1 v p h z u 2 6 N + v I I S Q s g + c M E J f 1 s o 1 l V k z 6 K H M E B Z z M s o U A A A A N Y 9 r w d T q 2 J U G 9 6 3 X x g d r i R D R V v w 7 g h B 9 x T X z C Z w d t L g K t K C j l B y a q j G C n a U 1 k J L E B m A + c L S J I v x v N 1 c C T P b a E w 7 w q T 3 m L x e 2 p Z r i m c l z j k J Q A A A A D 5 h t 5 E N / K / I s n h V O T L 1 I p q d o T v 1 C 8 c h s m l N C j O q Y G 0 / e v d Y v d B E i z E o l T t 6 N 4 O x X c c V w G z r 8 J o a M 9 A 3 F i Q k d i U = < / D a t a M a s h u p > 
</file>

<file path=customXml/itemProps1.xml><?xml version="1.0" encoding="utf-8"?>
<ds:datastoreItem xmlns:ds="http://schemas.openxmlformats.org/officeDocument/2006/customXml" ds:itemID="{526992D8-FBEA-4598-9B61-837F9C7BFB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TABELLA RIASSUNTIVA</vt:lpstr>
      <vt:lpstr>FOGLIO A1</vt:lpstr>
      <vt:lpstr>FOGLIO B1</vt:lpstr>
      <vt:lpstr>FOGLIO A2</vt:lpstr>
      <vt:lpstr>FOGLIO B2</vt:lpstr>
      <vt:lpstr>FOGLIO A3</vt:lpstr>
    </vt:vector>
  </TitlesOfParts>
  <Company>Comune di Solofra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Lucio</dc:creator>
  <cp:lastModifiedBy>Michele Esposito</cp:lastModifiedBy>
  <cp:lastPrinted>2021-08-02T18:52:18Z</cp:lastPrinted>
  <dcterms:created xsi:type="dcterms:W3CDTF">2001-06-21T11:47:15Z</dcterms:created>
  <dcterms:modified xsi:type="dcterms:W3CDTF">2021-11-12T19:19:39Z</dcterms:modified>
</cp:coreProperties>
</file>